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" sheetId="1" r:id="rId1"/>
  </sheets>
  <definedNames>
    <definedName name="_xlnm._FilterDatabase" localSheetId="0" hidden="1">考试!$A$3:$J$34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<sst xmlns="http://schemas.openxmlformats.org/spreadsheetml/2006/main" count="74" uniqueCount="31">
  <si>
    <t>附件1：</t>
  </si>
  <si>
    <t>乐东黎族自治县2024年度公开招聘医疗卫生专业人才考试招聘入围体检人员名单</t>
  </si>
  <si>
    <t>序号</t>
  </si>
  <si>
    <t>岗位代码</t>
  </si>
  <si>
    <t>岗位名称</t>
  </si>
  <si>
    <t>招聘单位</t>
  </si>
  <si>
    <t>姓名</t>
  </si>
  <si>
    <t>准考证号</t>
  </si>
  <si>
    <t>笔试成绩</t>
  </si>
  <si>
    <t>面试成绩</t>
  </si>
  <si>
    <t>综合成绩</t>
  </si>
  <si>
    <t>排名</t>
  </si>
  <si>
    <t>中医康复科医师</t>
  </si>
  <si>
    <t>乐东县人民医院医共体(总院)</t>
  </si>
  <si>
    <t>临床医师</t>
  </si>
  <si>
    <t>五官科医师</t>
  </si>
  <si>
    <t xml:space="preserve"> 脑电图室医师</t>
  </si>
  <si>
    <t>临床医生</t>
  </si>
  <si>
    <t>乐东县人民医院医共体(千家分院)</t>
  </si>
  <si>
    <t>精神科医生</t>
  </si>
  <si>
    <t>乐东县人民医院医共体（万冲分院）</t>
  </si>
  <si>
    <t>中医科医生</t>
  </si>
  <si>
    <t>乐东县人民医院医共体（大安分院）</t>
  </si>
  <si>
    <t>中医师岗</t>
  </si>
  <si>
    <t>乐东黎族自治县中医院</t>
  </si>
  <si>
    <t>中药师</t>
  </si>
  <si>
    <t>综合岗</t>
  </si>
  <si>
    <t>乐东黎族自治县卫生健康管理事务中心</t>
  </si>
  <si>
    <t>医疗技术岗</t>
  </si>
  <si>
    <t>健康教育岗</t>
  </si>
  <si>
    <t>乐东黎族自治县120急救指挥中心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</si>
</sst>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SheetLayoutView="60" workbookViewId="0">
      <selection activeCell="B7" sqref="B7"/>
    </sheetView>
  </sheetViews>
  <sheetFormatPr defaultColWidth="9" defaultRowHeight="13.5"/>
  <cols>
    <col min="1" max="1" width="7.125" style="2" customWidth="1"/>
    <col min="2" max="2" width="10" style="2" customWidth="1"/>
    <col min="3" max="3" width="15.625" style="3" customWidth="1"/>
    <col min="4" max="4" width="21.375" style="3" customWidth="1"/>
    <col min="5" max="5" width="10.75" style="2" customWidth="1"/>
    <col min="6" max="6" width="15.875" style="2" customWidth="1"/>
    <col min="7" max="7" width="17" style="2" customWidth="1"/>
    <col min="8" max="8" width="18.25" style="2" customWidth="1"/>
    <col min="9" max="9" width="18.875" style="2" customWidth="1"/>
    <col min="10" max="10" width="16" style="2" customWidth="1"/>
    <col min="11" max="16384" width="9" style="1"/>
  </cols>
  <sheetData>
    <row r="1" spans="1:1">
      <c r="A1" s="2" t="s">
        <v>0</v>
      </c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1" spans="1:10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8" customHeight="1" spans="1:10">
      <c r="A4" s="7">
        <v>1</v>
      </c>
      <c r="B4" s="7" t="str">
        <f>"0201"</f>
        <v>0201</v>
      </c>
      <c r="C4" s="8" t="s">
        <v>12</v>
      </c>
      <c r="D4" s="8" t="s">
        <v>13</v>
      </c>
      <c r="E4" s="7" t="str">
        <f>"陈娜"</f>
        <v>陈娜</v>
      </c>
      <c r="F4" s="7" t="str">
        <f>"202412220506"</f>
        <v>202412220506</v>
      </c>
      <c r="G4" s="9">
        <v>68.57</v>
      </c>
      <c r="H4" s="9">
        <v>82.5</v>
      </c>
      <c r="I4" s="9">
        <v>74.14</v>
      </c>
      <c r="J4" s="7">
        <v>1</v>
      </c>
    </row>
    <row r="5" s="1" customFormat="1" ht="28" customHeight="1" spans="1:10">
      <c r="A5" s="7">
        <v>2</v>
      </c>
      <c r="B5" s="7" t="str">
        <f t="shared" ref="B5:B11" si="0">"0202"</f>
        <v>0202</v>
      </c>
      <c r="C5" s="8" t="s">
        <v>14</v>
      </c>
      <c r="D5" s="8" t="s">
        <v>13</v>
      </c>
      <c r="E5" s="7" t="str">
        <f>"王远莉"</f>
        <v>王远莉</v>
      </c>
      <c r="F5" s="7" t="str">
        <f>"202412220108"</f>
        <v>202412220108</v>
      </c>
      <c r="G5" s="9">
        <v>63.85</v>
      </c>
      <c r="H5" s="9">
        <v>80.67</v>
      </c>
      <c r="I5" s="9">
        <v>70.58</v>
      </c>
      <c r="J5" s="7">
        <v>1</v>
      </c>
    </row>
    <row r="6" s="1" customFormat="1" ht="28" customHeight="1" spans="1:10">
      <c r="A6" s="7">
        <v>3</v>
      </c>
      <c r="B6" s="7" t="str">
        <f t="shared" si="0"/>
        <v>0202</v>
      </c>
      <c r="C6" s="8" t="s">
        <v>14</v>
      </c>
      <c r="D6" s="8" t="s">
        <v>13</v>
      </c>
      <c r="E6" s="7" t="str">
        <f>"黄小街"</f>
        <v>黄小街</v>
      </c>
      <c r="F6" s="7" t="str">
        <f>"202412220115"</f>
        <v>202412220115</v>
      </c>
      <c r="G6" s="9">
        <v>63.89</v>
      </c>
      <c r="H6" s="9">
        <v>80</v>
      </c>
      <c r="I6" s="9">
        <v>70.33</v>
      </c>
      <c r="J6" s="7">
        <v>2</v>
      </c>
    </row>
    <row r="7" s="1" customFormat="1" ht="28" customHeight="1" spans="1:10">
      <c r="A7" s="7">
        <v>4</v>
      </c>
      <c r="B7" s="7" t="str">
        <f t="shared" si="0"/>
        <v>0202</v>
      </c>
      <c r="C7" s="8" t="s">
        <v>14</v>
      </c>
      <c r="D7" s="8" t="s">
        <v>13</v>
      </c>
      <c r="E7" s="7" t="str">
        <f>"董文帆"</f>
        <v>董文帆</v>
      </c>
      <c r="F7" s="7" t="str">
        <f>"202412220118"</f>
        <v>202412220118</v>
      </c>
      <c r="G7" s="9">
        <v>62.79</v>
      </c>
      <c r="H7" s="9">
        <v>78.67</v>
      </c>
      <c r="I7" s="9">
        <v>69.14</v>
      </c>
      <c r="J7" s="7">
        <v>3</v>
      </c>
    </row>
    <row r="8" s="1" customFormat="1" ht="28" customHeight="1" spans="1:10">
      <c r="A8" s="7">
        <v>5</v>
      </c>
      <c r="B8" s="7" t="str">
        <f t="shared" si="0"/>
        <v>0202</v>
      </c>
      <c r="C8" s="8" t="s">
        <v>14</v>
      </c>
      <c r="D8" s="8" t="s">
        <v>13</v>
      </c>
      <c r="E8" s="7" t="str">
        <f>"刘思宇"</f>
        <v>刘思宇</v>
      </c>
      <c r="F8" s="7" t="str">
        <f>"202412220112"</f>
        <v>202412220112</v>
      </c>
      <c r="G8" s="9">
        <v>61.64</v>
      </c>
      <c r="H8" s="9">
        <v>77.17</v>
      </c>
      <c r="I8" s="9">
        <v>67.85</v>
      </c>
      <c r="J8" s="7">
        <v>4</v>
      </c>
    </row>
    <row r="9" s="1" customFormat="1" ht="28" customHeight="1" spans="1:10">
      <c r="A9" s="7">
        <v>6</v>
      </c>
      <c r="B9" s="7" t="str">
        <f t="shared" si="0"/>
        <v>0202</v>
      </c>
      <c r="C9" s="8" t="s">
        <v>14</v>
      </c>
      <c r="D9" s="8" t="s">
        <v>13</v>
      </c>
      <c r="E9" s="7" t="str">
        <f>"王景向"</f>
        <v>王景向</v>
      </c>
      <c r="F9" s="7" t="str">
        <f>"202412220110"</f>
        <v>202412220110</v>
      </c>
      <c r="G9" s="9">
        <v>60.43</v>
      </c>
      <c r="H9" s="9">
        <v>76.67</v>
      </c>
      <c r="I9" s="9">
        <v>66.93</v>
      </c>
      <c r="J9" s="7">
        <v>5</v>
      </c>
    </row>
    <row r="10" s="1" customFormat="1" ht="28" customHeight="1" spans="1:10">
      <c r="A10" s="7">
        <v>7</v>
      </c>
      <c r="B10" s="7" t="str">
        <f t="shared" si="0"/>
        <v>0202</v>
      </c>
      <c r="C10" s="8" t="s">
        <v>14</v>
      </c>
      <c r="D10" s="8" t="s">
        <v>13</v>
      </c>
      <c r="E10" s="7" t="str">
        <f>"陈蓝青"</f>
        <v>陈蓝青</v>
      </c>
      <c r="F10" s="7" t="str">
        <f>"202412220106"</f>
        <v>202412220106</v>
      </c>
      <c r="G10" s="9">
        <v>59.45</v>
      </c>
      <c r="H10" s="9">
        <v>70.5</v>
      </c>
      <c r="I10" s="9">
        <v>63.87</v>
      </c>
      <c r="J10" s="7">
        <v>6</v>
      </c>
    </row>
    <row r="11" s="1" customFormat="1" ht="28" customHeight="1" spans="1:10">
      <c r="A11" s="7">
        <v>8</v>
      </c>
      <c r="B11" s="7" t="str">
        <f t="shared" si="0"/>
        <v>0202</v>
      </c>
      <c r="C11" s="8" t="s">
        <v>14</v>
      </c>
      <c r="D11" s="8" t="s">
        <v>13</v>
      </c>
      <c r="E11" s="7" t="str">
        <f>"邢雅碧"</f>
        <v>邢雅碧</v>
      </c>
      <c r="F11" s="7" t="str">
        <f>"202412220107"</f>
        <v>202412220107</v>
      </c>
      <c r="G11" s="9">
        <v>58.59</v>
      </c>
      <c r="H11" s="9">
        <v>64</v>
      </c>
      <c r="I11" s="9">
        <v>60.75</v>
      </c>
      <c r="J11" s="7">
        <v>7</v>
      </c>
    </row>
    <row r="12" s="1" customFormat="1" ht="28" customHeight="1" spans="1:10">
      <c r="A12" s="7">
        <v>9</v>
      </c>
      <c r="B12" s="7" t="str">
        <f>"0203"</f>
        <v>0203</v>
      </c>
      <c r="C12" s="8" t="s">
        <v>15</v>
      </c>
      <c r="D12" s="8" t="s">
        <v>13</v>
      </c>
      <c r="E12" s="7" t="str">
        <f>"符小厅"</f>
        <v>符小厅</v>
      </c>
      <c r="F12" s="7" t="str">
        <f>"202412220125"</f>
        <v>202412220125</v>
      </c>
      <c r="G12" s="10">
        <v>52.83</v>
      </c>
      <c r="H12" s="10">
        <v>83.17</v>
      </c>
      <c r="I12" s="10">
        <v>64.97</v>
      </c>
      <c r="J12" s="7">
        <v>1</v>
      </c>
    </row>
    <row r="13" s="1" customFormat="1" ht="28" customHeight="1" spans="1:10">
      <c r="A13" s="7">
        <v>10</v>
      </c>
      <c r="B13" s="7" t="str">
        <f>"0204"</f>
        <v>0204</v>
      </c>
      <c r="C13" s="8" t="s">
        <v>16</v>
      </c>
      <c r="D13" s="8" t="s">
        <v>13</v>
      </c>
      <c r="E13" s="7" t="str">
        <f>"莫智深"</f>
        <v>莫智深</v>
      </c>
      <c r="F13" s="7" t="str">
        <f>"202412220127"</f>
        <v>202412220127</v>
      </c>
      <c r="G13" s="10">
        <v>59.2</v>
      </c>
      <c r="H13" s="10">
        <v>75</v>
      </c>
      <c r="I13" s="10">
        <v>65.52</v>
      </c>
      <c r="J13" s="7">
        <v>1</v>
      </c>
    </row>
    <row r="14" s="1" customFormat="1" ht="28" customHeight="1" spans="1:10">
      <c r="A14" s="7">
        <v>11</v>
      </c>
      <c r="B14" s="7" t="str">
        <f>"0206"</f>
        <v>0206</v>
      </c>
      <c r="C14" s="8" t="s">
        <v>17</v>
      </c>
      <c r="D14" s="8" t="s">
        <v>18</v>
      </c>
      <c r="E14" s="7" t="str">
        <f>"张俏俏"</f>
        <v>张俏俏</v>
      </c>
      <c r="F14" s="7" t="str">
        <f>"202412220416"</f>
        <v>202412220416</v>
      </c>
      <c r="G14" s="10">
        <v>60.02</v>
      </c>
      <c r="H14" s="10">
        <v>75</v>
      </c>
      <c r="I14" s="10">
        <v>66.01</v>
      </c>
      <c r="J14" s="7">
        <v>1</v>
      </c>
    </row>
    <row r="15" s="1" customFormat="1" ht="28" customHeight="1" spans="1:10">
      <c r="A15" s="7">
        <v>12</v>
      </c>
      <c r="B15" s="7" t="str">
        <f>"0206"</f>
        <v>0206</v>
      </c>
      <c r="C15" s="8" t="s">
        <v>17</v>
      </c>
      <c r="D15" s="8" t="s">
        <v>18</v>
      </c>
      <c r="E15" s="7" t="str">
        <f>"朱俊"</f>
        <v>朱俊</v>
      </c>
      <c r="F15" s="7" t="str">
        <f>"202412220415"</f>
        <v>202412220415</v>
      </c>
      <c r="G15" s="10">
        <v>57.94</v>
      </c>
      <c r="H15" s="10">
        <v>68.83</v>
      </c>
      <c r="I15" s="10">
        <v>62.29</v>
      </c>
      <c r="J15" s="7">
        <v>2</v>
      </c>
    </row>
    <row r="16" s="1" customFormat="1" ht="28" customHeight="1" spans="1:10">
      <c r="A16" s="7">
        <v>13</v>
      </c>
      <c r="B16" s="7" t="str">
        <f>"0207"</f>
        <v>0207</v>
      </c>
      <c r="C16" s="8" t="s">
        <v>19</v>
      </c>
      <c r="D16" s="8" t="s">
        <v>20</v>
      </c>
      <c r="E16" s="7" t="str">
        <f>"吉叶祥"</f>
        <v>吉叶祥</v>
      </c>
      <c r="F16" s="7" t="str">
        <f>"202412220423"</f>
        <v>202412220423</v>
      </c>
      <c r="G16" s="10">
        <v>56.38</v>
      </c>
      <c r="H16" s="10">
        <v>74.33</v>
      </c>
      <c r="I16" s="10">
        <v>63.56</v>
      </c>
      <c r="J16" s="7">
        <v>1</v>
      </c>
    </row>
    <row r="17" s="1" customFormat="1" ht="28" customHeight="1" spans="1:10">
      <c r="A17" s="7">
        <v>14</v>
      </c>
      <c r="B17" s="7" t="str">
        <f>"0207"</f>
        <v>0207</v>
      </c>
      <c r="C17" s="8" t="s">
        <v>19</v>
      </c>
      <c r="D17" s="8" t="s">
        <v>20</v>
      </c>
      <c r="E17" s="7" t="str">
        <f>"符克顺"</f>
        <v>符克顺</v>
      </c>
      <c r="F17" s="7" t="str">
        <f>"202412220425"</f>
        <v>202412220425</v>
      </c>
      <c r="G17" s="10">
        <v>53.65</v>
      </c>
      <c r="H17" s="10">
        <v>68.67</v>
      </c>
      <c r="I17" s="10">
        <v>59.66</v>
      </c>
      <c r="J17" s="7">
        <v>2</v>
      </c>
    </row>
    <row r="18" s="1" customFormat="1" ht="28" customHeight="1" spans="1:10">
      <c r="A18" s="7">
        <v>15</v>
      </c>
      <c r="B18" s="7" t="str">
        <f>"0207"</f>
        <v>0207</v>
      </c>
      <c r="C18" s="8" t="s">
        <v>19</v>
      </c>
      <c r="D18" s="8" t="s">
        <v>20</v>
      </c>
      <c r="E18" s="7" t="str">
        <f>"邢增文"</f>
        <v>邢增文</v>
      </c>
      <c r="F18" s="7" t="str">
        <f>"202412220424"</f>
        <v>202412220424</v>
      </c>
      <c r="G18" s="10">
        <v>50.41</v>
      </c>
      <c r="H18" s="10">
        <v>61.67</v>
      </c>
      <c r="I18" s="10">
        <v>54.92</v>
      </c>
      <c r="J18" s="7">
        <v>3</v>
      </c>
    </row>
    <row r="19" s="1" customFormat="1" ht="28" customHeight="1" spans="1:10">
      <c r="A19" s="7">
        <v>16</v>
      </c>
      <c r="B19" s="7" t="str">
        <f>"0211"</f>
        <v>0211</v>
      </c>
      <c r="C19" s="8" t="s">
        <v>21</v>
      </c>
      <c r="D19" s="8" t="s">
        <v>22</v>
      </c>
      <c r="E19" s="7" t="str">
        <f>"潘玥伶"</f>
        <v>潘玥伶</v>
      </c>
      <c r="F19" s="7" t="str">
        <f>"202412220508"</f>
        <v>202412220508</v>
      </c>
      <c r="G19" s="10">
        <v>59.36</v>
      </c>
      <c r="H19" s="10">
        <v>61</v>
      </c>
      <c r="I19" s="10">
        <v>60.02</v>
      </c>
      <c r="J19" s="7">
        <v>1</v>
      </c>
    </row>
    <row r="20" s="1" customFormat="1" ht="28" customHeight="1" spans="1:10">
      <c r="A20" s="7">
        <v>17</v>
      </c>
      <c r="B20" s="7" t="str">
        <f t="shared" ref="B20:B26" si="1">"0214"</f>
        <v>0214</v>
      </c>
      <c r="C20" s="8" t="s">
        <v>23</v>
      </c>
      <c r="D20" s="8" t="s">
        <v>24</v>
      </c>
      <c r="E20" s="7" t="str">
        <f>"张忠键"</f>
        <v>张忠键</v>
      </c>
      <c r="F20" s="7" t="str">
        <f>"202412220519"</f>
        <v>202412220519</v>
      </c>
      <c r="G20" s="9">
        <v>65.47</v>
      </c>
      <c r="H20" s="9">
        <v>85.5</v>
      </c>
      <c r="I20" s="9">
        <v>73.48</v>
      </c>
      <c r="J20" s="7">
        <v>1</v>
      </c>
    </row>
    <row r="21" s="1" customFormat="1" ht="28" customHeight="1" spans="1:10">
      <c r="A21" s="7">
        <v>18</v>
      </c>
      <c r="B21" s="7" t="str">
        <f t="shared" si="1"/>
        <v>0214</v>
      </c>
      <c r="C21" s="8" t="s">
        <v>23</v>
      </c>
      <c r="D21" s="8" t="s">
        <v>24</v>
      </c>
      <c r="E21" s="7" t="str">
        <f>"羊桃香"</f>
        <v>羊桃香</v>
      </c>
      <c r="F21" s="7" t="str">
        <f>"202412220510"</f>
        <v>202412220510</v>
      </c>
      <c r="G21" s="9">
        <v>66.77</v>
      </c>
      <c r="H21" s="9">
        <v>82</v>
      </c>
      <c r="I21" s="9">
        <v>72.86</v>
      </c>
      <c r="J21" s="7">
        <v>2</v>
      </c>
    </row>
    <row r="22" s="1" customFormat="1" ht="28" customHeight="1" spans="1:10">
      <c r="A22" s="7">
        <v>19</v>
      </c>
      <c r="B22" s="7" t="str">
        <f t="shared" si="1"/>
        <v>0214</v>
      </c>
      <c r="C22" s="8" t="s">
        <v>23</v>
      </c>
      <c r="D22" s="8" t="s">
        <v>24</v>
      </c>
      <c r="E22" s="7" t="str">
        <f>"陈童"</f>
        <v>陈童</v>
      </c>
      <c r="F22" s="7" t="str">
        <f>"202412220523"</f>
        <v>202412220523</v>
      </c>
      <c r="G22" s="9">
        <v>65.18</v>
      </c>
      <c r="H22" s="9">
        <v>82.17</v>
      </c>
      <c r="I22" s="9">
        <v>71.98</v>
      </c>
      <c r="J22" s="7">
        <v>3</v>
      </c>
    </row>
    <row r="23" s="1" customFormat="1" ht="28" customHeight="1" spans="1:10">
      <c r="A23" s="7">
        <v>20</v>
      </c>
      <c r="B23" s="7" t="str">
        <f t="shared" si="1"/>
        <v>0214</v>
      </c>
      <c r="C23" s="8" t="s">
        <v>23</v>
      </c>
      <c r="D23" s="8" t="s">
        <v>24</v>
      </c>
      <c r="E23" s="7" t="str">
        <f>"王新芳"</f>
        <v>王新芳</v>
      </c>
      <c r="F23" s="7" t="str">
        <f>"202412220522"</f>
        <v>202412220522</v>
      </c>
      <c r="G23" s="9">
        <v>66.51</v>
      </c>
      <c r="H23" s="9">
        <v>79.67</v>
      </c>
      <c r="I23" s="9">
        <v>71.78</v>
      </c>
      <c r="J23" s="7">
        <v>4</v>
      </c>
    </row>
    <row r="24" s="1" customFormat="1" ht="28" customHeight="1" spans="1:10">
      <c r="A24" s="7">
        <v>21</v>
      </c>
      <c r="B24" s="7" t="str">
        <f t="shared" si="1"/>
        <v>0214</v>
      </c>
      <c r="C24" s="8" t="s">
        <v>23</v>
      </c>
      <c r="D24" s="8" t="s">
        <v>24</v>
      </c>
      <c r="E24" s="7" t="str">
        <f>"孙小艺"</f>
        <v>孙小艺</v>
      </c>
      <c r="F24" s="7" t="str">
        <f>"202412220517"</f>
        <v>202412220517</v>
      </c>
      <c r="G24" s="9">
        <v>64.94</v>
      </c>
      <c r="H24" s="9">
        <v>80.33</v>
      </c>
      <c r="I24" s="9">
        <v>71.09</v>
      </c>
      <c r="J24" s="7">
        <v>5</v>
      </c>
    </row>
    <row r="25" s="1" customFormat="1" ht="28" customHeight="1" spans="1:10">
      <c r="A25" s="7">
        <v>22</v>
      </c>
      <c r="B25" s="7" t="str">
        <f t="shared" si="1"/>
        <v>0214</v>
      </c>
      <c r="C25" s="8" t="s">
        <v>23</v>
      </c>
      <c r="D25" s="8" t="s">
        <v>24</v>
      </c>
      <c r="E25" s="7" t="str">
        <f>"李淑子"</f>
        <v>李淑子</v>
      </c>
      <c r="F25" s="7" t="str">
        <f>"202412220514"</f>
        <v>202412220514</v>
      </c>
      <c r="G25" s="9">
        <v>65.72</v>
      </c>
      <c r="H25" s="9">
        <v>73.5</v>
      </c>
      <c r="I25" s="9">
        <v>68.83</v>
      </c>
      <c r="J25" s="7">
        <v>6</v>
      </c>
    </row>
    <row r="26" s="1" customFormat="1" ht="28" customHeight="1" spans="1:10">
      <c r="A26" s="7">
        <v>23</v>
      </c>
      <c r="B26" s="7" t="str">
        <f t="shared" si="1"/>
        <v>0214</v>
      </c>
      <c r="C26" s="8" t="s">
        <v>23</v>
      </c>
      <c r="D26" s="8" t="s">
        <v>24</v>
      </c>
      <c r="E26" s="7" t="str">
        <f>"吴桐"</f>
        <v>吴桐</v>
      </c>
      <c r="F26" s="7" t="str">
        <f>"202412220512"</f>
        <v>202412220512</v>
      </c>
      <c r="G26" s="9">
        <v>64.8</v>
      </c>
      <c r="H26" s="9">
        <v>67.17</v>
      </c>
      <c r="I26" s="9">
        <v>65.75</v>
      </c>
      <c r="J26" s="7">
        <v>7</v>
      </c>
    </row>
    <row r="27" s="1" customFormat="1" ht="28" customHeight="1" spans="1:10">
      <c r="A27" s="7">
        <v>24</v>
      </c>
      <c r="B27" s="7" t="str">
        <f>"0215"</f>
        <v>0215</v>
      </c>
      <c r="C27" s="8" t="s">
        <v>25</v>
      </c>
      <c r="D27" s="8" t="s">
        <v>24</v>
      </c>
      <c r="E27" s="7" t="str">
        <f>"覃小霞"</f>
        <v>覃小霞</v>
      </c>
      <c r="F27" s="7" t="str">
        <f>"202412220504"</f>
        <v>202412220504</v>
      </c>
      <c r="G27" s="10">
        <v>60.14</v>
      </c>
      <c r="H27" s="10">
        <v>65.83</v>
      </c>
      <c r="I27" s="10">
        <v>62.41</v>
      </c>
      <c r="J27" s="7">
        <v>1</v>
      </c>
    </row>
    <row r="28" s="1" customFormat="1" ht="28" customHeight="1" spans="1:10">
      <c r="A28" s="7">
        <v>25</v>
      </c>
      <c r="B28" s="7" t="str">
        <f>"0216"</f>
        <v>0216</v>
      </c>
      <c r="C28" s="8" t="s">
        <v>26</v>
      </c>
      <c r="D28" s="8" t="s">
        <v>27</v>
      </c>
      <c r="E28" s="7" t="str">
        <f>"陈向玮"</f>
        <v>陈向玮</v>
      </c>
      <c r="F28" s="7" t="str">
        <f>"202412220608"</f>
        <v>202412220608</v>
      </c>
      <c r="G28" s="10">
        <v>68.14</v>
      </c>
      <c r="H28" s="10">
        <v>82.33</v>
      </c>
      <c r="I28" s="10">
        <v>73.81</v>
      </c>
      <c r="J28" s="7">
        <v>1</v>
      </c>
    </row>
    <row r="29" s="1" customFormat="1" ht="28" customHeight="1" spans="1:10">
      <c r="A29" s="7">
        <v>26</v>
      </c>
      <c r="B29" s="7" t="str">
        <f>"0216"</f>
        <v>0216</v>
      </c>
      <c r="C29" s="8" t="s">
        <v>26</v>
      </c>
      <c r="D29" s="8" t="s">
        <v>27</v>
      </c>
      <c r="E29" s="7" t="str">
        <f>"韦子寒"</f>
        <v>韦子寒</v>
      </c>
      <c r="F29" s="7" t="str">
        <f>"202412220624"</f>
        <v>202412220624</v>
      </c>
      <c r="G29" s="10">
        <v>69.52</v>
      </c>
      <c r="H29" s="10">
        <v>75.5</v>
      </c>
      <c r="I29" s="10">
        <v>71.91</v>
      </c>
      <c r="J29" s="7">
        <v>2</v>
      </c>
    </row>
    <row r="30" s="1" customFormat="1" ht="28" customHeight="1" spans="1:10">
      <c r="A30" s="7">
        <v>27</v>
      </c>
      <c r="B30" s="7" t="str">
        <f>"0217"</f>
        <v>0217</v>
      </c>
      <c r="C30" s="8" t="s">
        <v>28</v>
      </c>
      <c r="D30" s="8" t="s">
        <v>27</v>
      </c>
      <c r="E30" s="7" t="str">
        <f>"陈春"</f>
        <v>陈春</v>
      </c>
      <c r="F30" s="7" t="str">
        <f>"202412220801"</f>
        <v>202412220801</v>
      </c>
      <c r="G30" s="10">
        <v>72.77</v>
      </c>
      <c r="H30" s="10">
        <v>86.83</v>
      </c>
      <c r="I30" s="10">
        <v>78.39</v>
      </c>
      <c r="J30" s="7">
        <v>1</v>
      </c>
    </row>
    <row r="31" s="1" customFormat="1" ht="28" customHeight="1" spans="1:10">
      <c r="A31" s="7">
        <v>28</v>
      </c>
      <c r="B31" s="7" t="str">
        <f>"0217"</f>
        <v>0217</v>
      </c>
      <c r="C31" s="8" t="s">
        <v>28</v>
      </c>
      <c r="D31" s="8" t="s">
        <v>27</v>
      </c>
      <c r="E31" s="7" t="str">
        <f>"陈秋洁"</f>
        <v>陈秋洁</v>
      </c>
      <c r="F31" s="7" t="str">
        <f>"202412220813"</f>
        <v>202412220813</v>
      </c>
      <c r="G31" s="10">
        <v>62.21</v>
      </c>
      <c r="H31" s="10">
        <v>87.5</v>
      </c>
      <c r="I31" s="10">
        <v>72.33</v>
      </c>
      <c r="J31" s="7">
        <v>2</v>
      </c>
    </row>
    <row r="32" s="1" customFormat="1" ht="28" customHeight="1" spans="1:10">
      <c r="A32" s="7">
        <v>29</v>
      </c>
      <c r="B32" s="7" t="str">
        <f>"0218"</f>
        <v>0218</v>
      </c>
      <c r="C32" s="8" t="s">
        <v>29</v>
      </c>
      <c r="D32" s="8" t="s">
        <v>27</v>
      </c>
      <c r="E32" s="7" t="str">
        <f>"李欣苡"</f>
        <v>李欣苡</v>
      </c>
      <c r="F32" s="7" t="str">
        <f>"202412220919"</f>
        <v>202412220919</v>
      </c>
      <c r="G32" s="10">
        <v>64.79</v>
      </c>
      <c r="H32" s="10">
        <v>84.67</v>
      </c>
      <c r="I32" s="10">
        <v>72.74</v>
      </c>
      <c r="J32" s="7">
        <v>1</v>
      </c>
    </row>
    <row r="33" s="1" customFormat="1" ht="28" customHeight="1" spans="1:10">
      <c r="A33" s="7">
        <v>30</v>
      </c>
      <c r="B33" s="7" t="str">
        <f>"0219"</f>
        <v>0219</v>
      </c>
      <c r="C33" s="8" t="s">
        <v>26</v>
      </c>
      <c r="D33" s="8" t="s">
        <v>30</v>
      </c>
      <c r="E33" s="7" t="str">
        <f>"苏益妹"</f>
        <v>苏益妹</v>
      </c>
      <c r="F33" s="7" t="str">
        <f>"202412220302"</f>
        <v>202412220302</v>
      </c>
      <c r="G33" s="10">
        <v>58.43</v>
      </c>
      <c r="H33" s="10">
        <v>78.83</v>
      </c>
      <c r="I33" s="10">
        <v>66.59</v>
      </c>
      <c r="J33" s="7">
        <v>1</v>
      </c>
    </row>
    <row r="34" s="1" customFormat="1" ht="28" customHeight="1" spans="1:10">
      <c r="A34" s="7">
        <v>31</v>
      </c>
      <c r="B34" s="7" t="str">
        <f>"0219"</f>
        <v>0219</v>
      </c>
      <c r="C34" s="8" t="s">
        <v>26</v>
      </c>
      <c r="D34" s="8" t="s">
        <v>30</v>
      </c>
      <c r="E34" s="7" t="str">
        <f>"王霜"</f>
        <v>王霜</v>
      </c>
      <c r="F34" s="7" t="str">
        <f>"202412220223"</f>
        <v>202412220223</v>
      </c>
      <c r="G34" s="10">
        <v>58.19</v>
      </c>
      <c r="H34" s="10">
        <v>76.67</v>
      </c>
      <c r="I34" s="10">
        <v>65.58</v>
      </c>
      <c r="J34" s="7">
        <v>2</v>
      </c>
    </row>
  </sheetData>
  <mergeCells count="1">
    <mergeCell ref="A2:J2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2025-01-15T08:06:00Z</dcterms:created>
  <dcterms:modified xsi:type="dcterms:W3CDTF">2025-01-21T02:32:46Z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E9F300D774854542A42A4105D3AA1ECF_13</vt:lpwstr>
  </property>
  <property fmtid="{D5CDD505-2E9C-101B-9397-08002B2CF9AE}" pid="3" name="KSOProductBuildVer">
    <vt:lpwstr>2052-12.1.0.19770</vt:lpwstr>
  </property>
</Properties>
</file>