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774_60851ddfbf6c8" sheetId="1" r:id="rId1"/>
  </sheets>
  <definedNames>
    <definedName name="_xlnm.Print_Titles" localSheetId="0">'2774_60851ddfbf6c8'!$1:$2</definedName>
  </definedNames>
  <calcPr fullCalcOnLoad="1"/>
</workbook>
</file>

<file path=xl/sharedStrings.xml><?xml version="1.0" encoding="utf-8"?>
<sst xmlns="http://schemas.openxmlformats.org/spreadsheetml/2006/main" count="132" uniqueCount="17">
  <si>
    <t>亳州市人民医院2021年公开招聘工作人员面试入围人员          （按成绩排序）</t>
  </si>
  <si>
    <t>序号</t>
  </si>
  <si>
    <t>报考岗位</t>
  </si>
  <si>
    <t>性别</t>
  </si>
  <si>
    <t>准考证号</t>
  </si>
  <si>
    <t>职业能力测试
（满分100分）</t>
  </si>
  <si>
    <t>专业基础知识
（满分100分）</t>
  </si>
  <si>
    <t>笔试成绩
（专业*70%+职业能力*30%）</t>
  </si>
  <si>
    <t>备注</t>
  </si>
  <si>
    <t>101_护理人员（女）</t>
  </si>
  <si>
    <t>102_护理人员（男）</t>
  </si>
  <si>
    <t>103_护理人员（女）</t>
  </si>
  <si>
    <t>104_护理人员（男）</t>
  </si>
  <si>
    <t>105_儿科</t>
  </si>
  <si>
    <t>107_儿科</t>
  </si>
  <si>
    <t>109_影像中心</t>
  </si>
  <si>
    <t>110_财务部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</si>
</sst>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6.125" style="0" customWidth="1"/>
    <col min="2" max="2" width="17.125" style="2" customWidth="1"/>
    <col min="3" max="3" width="5.00390625" style="2" customWidth="1"/>
    <col min="4" max="4" width="13.375" style="2" customWidth="1"/>
    <col min="5" max="5" width="13.625" style="3" customWidth="1"/>
    <col min="6" max="6" width="13.00390625" style="4" customWidth="1"/>
    <col min="7" max="7" width="12.875" style="4" customWidth="1"/>
    <col min="8" max="8" width="6.875" style="5" customWidth="1"/>
  </cols>
  <sheetData>
    <row r="1" spans="1:8" ht="42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6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10" t="s">
        <v>8</v>
      </c>
    </row>
    <row r="3" spans="1:8" ht="19.5" customHeight="1">
      <c r="A3" s="11">
        <v>1</v>
      </c>
      <c r="B3" s="11" t="s">
        <v>9</v>
      </c>
      <c r="C3" s="11" t="str">
        <f aca="true" t="shared" si="0" ref="C3:C66">"女"</f>
        <v>女</v>
      </c>
      <c r="D3" s="11" t="str">
        <f>"210509000106"</f>
        <v>210509000106</v>
      </c>
      <c r="E3" s="12">
        <v>66.3</v>
      </c>
      <c r="F3" s="13">
        <v>91.8</v>
      </c>
      <c r="G3" s="13">
        <v>84.15</v>
      </c>
      <c r="H3" s="14"/>
    </row>
    <row r="4" spans="1:8" ht="19.5" customHeight="1">
      <c r="A4" s="11">
        <v>2</v>
      </c>
      <c r="B4" s="11" t="s">
        <v>9</v>
      </c>
      <c r="C4" s="11" t="str">
        <f t="shared" si="0"/>
        <v>女</v>
      </c>
      <c r="D4" s="11" t="str">
        <f>"210509000211"</f>
        <v>210509000211</v>
      </c>
      <c r="E4" s="12">
        <v>67.1</v>
      </c>
      <c r="F4" s="13">
        <v>90.2</v>
      </c>
      <c r="G4" s="13">
        <v>83.27</v>
      </c>
      <c r="H4" s="14"/>
    </row>
    <row r="5" spans="1:8" ht="19.5" customHeight="1">
      <c r="A5" s="11">
        <v>3</v>
      </c>
      <c r="B5" s="11" t="s">
        <v>9</v>
      </c>
      <c r="C5" s="11" t="str">
        <f t="shared" si="0"/>
        <v>女</v>
      </c>
      <c r="D5" s="11" t="str">
        <f>"210509000126"</f>
        <v>210509000126</v>
      </c>
      <c r="E5" s="12">
        <v>75.6</v>
      </c>
      <c r="F5" s="13">
        <v>85.6</v>
      </c>
      <c r="G5" s="13">
        <v>82.6</v>
      </c>
      <c r="H5" s="14"/>
    </row>
    <row r="6" spans="1:8" ht="19.5" customHeight="1">
      <c r="A6" s="11">
        <v>4</v>
      </c>
      <c r="B6" s="11" t="s">
        <v>9</v>
      </c>
      <c r="C6" s="11" t="str">
        <f t="shared" si="0"/>
        <v>女</v>
      </c>
      <c r="D6" s="11" t="str">
        <f>"210509000110"</f>
        <v>210509000110</v>
      </c>
      <c r="E6" s="12">
        <v>70.6</v>
      </c>
      <c r="F6" s="13">
        <v>87.5</v>
      </c>
      <c r="G6" s="13">
        <v>82.43</v>
      </c>
      <c r="H6" s="14"/>
    </row>
    <row r="7" spans="1:8" ht="19.5" customHeight="1">
      <c r="A7" s="11">
        <v>5</v>
      </c>
      <c r="B7" s="11" t="s">
        <v>9</v>
      </c>
      <c r="C7" s="11" t="str">
        <f t="shared" si="0"/>
        <v>女</v>
      </c>
      <c r="D7" s="11" t="str">
        <f>"210509000120"</f>
        <v>210509000120</v>
      </c>
      <c r="E7" s="12">
        <v>67.1</v>
      </c>
      <c r="F7" s="13">
        <v>88.6</v>
      </c>
      <c r="G7" s="13">
        <v>82.15</v>
      </c>
      <c r="H7" s="14"/>
    </row>
    <row r="8" spans="1:8" ht="19.5" customHeight="1">
      <c r="A8" s="11">
        <v>6</v>
      </c>
      <c r="B8" s="11" t="s">
        <v>9</v>
      </c>
      <c r="C8" s="11" t="str">
        <f t="shared" si="0"/>
        <v>女</v>
      </c>
      <c r="D8" s="11" t="str">
        <f>"210509000227"</f>
        <v>210509000227</v>
      </c>
      <c r="E8" s="12">
        <v>70.9</v>
      </c>
      <c r="F8" s="13">
        <v>86.2</v>
      </c>
      <c r="G8" s="13">
        <v>81.61</v>
      </c>
      <c r="H8" s="14"/>
    </row>
    <row r="9" spans="1:8" ht="19.5" customHeight="1">
      <c r="A9" s="11">
        <v>7</v>
      </c>
      <c r="B9" s="11" t="s">
        <v>9</v>
      </c>
      <c r="C9" s="11" t="str">
        <f t="shared" si="0"/>
        <v>女</v>
      </c>
      <c r="D9" s="11" t="str">
        <f>"210509000310"</f>
        <v>210509000310</v>
      </c>
      <c r="E9" s="12">
        <v>70.6</v>
      </c>
      <c r="F9" s="13">
        <v>86</v>
      </c>
      <c r="G9" s="13">
        <v>81.38</v>
      </c>
      <c r="H9" s="14"/>
    </row>
    <row r="10" spans="1:8" ht="19.5" customHeight="1">
      <c r="A10" s="11">
        <v>8</v>
      </c>
      <c r="B10" s="11" t="s">
        <v>9</v>
      </c>
      <c r="C10" s="11" t="str">
        <f t="shared" si="0"/>
        <v>女</v>
      </c>
      <c r="D10" s="11" t="str">
        <f>"210509000214"</f>
        <v>210509000214</v>
      </c>
      <c r="E10" s="12">
        <v>68.2</v>
      </c>
      <c r="F10" s="13">
        <v>87</v>
      </c>
      <c r="G10" s="13">
        <v>81.36</v>
      </c>
      <c r="H10" s="14"/>
    </row>
    <row r="11" spans="1:8" ht="19.5" customHeight="1">
      <c r="A11" s="11">
        <v>9</v>
      </c>
      <c r="B11" s="11" t="s">
        <v>9</v>
      </c>
      <c r="C11" s="11" t="str">
        <f t="shared" si="0"/>
        <v>女</v>
      </c>
      <c r="D11" s="11" t="str">
        <f>"210509000304"</f>
        <v>210509000304</v>
      </c>
      <c r="E11" s="12">
        <v>52</v>
      </c>
      <c r="F11" s="13">
        <v>93.3</v>
      </c>
      <c r="G11" s="13">
        <v>80.91</v>
      </c>
      <c r="H11" s="14"/>
    </row>
    <row r="12" spans="1:8" ht="19.5" customHeight="1">
      <c r="A12" s="11">
        <v>10</v>
      </c>
      <c r="B12" s="11" t="s">
        <v>9</v>
      </c>
      <c r="C12" s="11" t="str">
        <f t="shared" si="0"/>
        <v>女</v>
      </c>
      <c r="D12" s="11" t="str">
        <f>"210509000312"</f>
        <v>210509000312</v>
      </c>
      <c r="E12" s="12">
        <v>69.6</v>
      </c>
      <c r="F12" s="13">
        <v>85.2</v>
      </c>
      <c r="G12" s="13">
        <v>80.52</v>
      </c>
      <c r="H12" s="14"/>
    </row>
    <row r="13" spans="1:8" ht="19.5" customHeight="1">
      <c r="A13" s="11">
        <v>11</v>
      </c>
      <c r="B13" s="11" t="s">
        <v>9</v>
      </c>
      <c r="C13" s="11" t="str">
        <f t="shared" si="0"/>
        <v>女</v>
      </c>
      <c r="D13" s="11" t="str">
        <f>"210509000101"</f>
        <v>210509000101</v>
      </c>
      <c r="E13" s="12">
        <v>72.3</v>
      </c>
      <c r="F13" s="13">
        <v>83.6</v>
      </c>
      <c r="G13" s="13">
        <v>80.21</v>
      </c>
      <c r="H13" s="14"/>
    </row>
    <row r="14" spans="1:8" ht="19.5" customHeight="1">
      <c r="A14" s="11">
        <v>12</v>
      </c>
      <c r="B14" s="11" t="s">
        <v>9</v>
      </c>
      <c r="C14" s="11" t="str">
        <f t="shared" si="0"/>
        <v>女</v>
      </c>
      <c r="D14" s="11" t="str">
        <f>"210509000102"</f>
        <v>210509000102</v>
      </c>
      <c r="E14" s="12">
        <v>71.4</v>
      </c>
      <c r="F14" s="13">
        <v>82.5</v>
      </c>
      <c r="G14" s="13">
        <v>79.17</v>
      </c>
      <c r="H14" s="14"/>
    </row>
    <row r="15" spans="1:8" ht="19.5" customHeight="1">
      <c r="A15" s="11">
        <v>13</v>
      </c>
      <c r="B15" s="11" t="s">
        <v>9</v>
      </c>
      <c r="C15" s="11" t="str">
        <f t="shared" si="0"/>
        <v>女</v>
      </c>
      <c r="D15" s="11" t="str">
        <f>"210509000309"</f>
        <v>210509000309</v>
      </c>
      <c r="E15" s="12">
        <v>60.7</v>
      </c>
      <c r="F15" s="13">
        <v>86.7</v>
      </c>
      <c r="G15" s="13">
        <v>78.9</v>
      </c>
      <c r="H15" s="14"/>
    </row>
    <row r="16" spans="1:8" ht="19.5" customHeight="1">
      <c r="A16" s="11">
        <v>14</v>
      </c>
      <c r="B16" s="11" t="s">
        <v>9</v>
      </c>
      <c r="C16" s="11" t="str">
        <f t="shared" si="0"/>
        <v>女</v>
      </c>
      <c r="D16" s="11" t="str">
        <f>"210509000201"</f>
        <v>210509000201</v>
      </c>
      <c r="E16" s="12">
        <v>62.8</v>
      </c>
      <c r="F16" s="13">
        <v>85.8</v>
      </c>
      <c r="G16" s="13">
        <v>78.9</v>
      </c>
      <c r="H16" s="14"/>
    </row>
    <row r="17" spans="1:8" ht="19.5" customHeight="1">
      <c r="A17" s="11">
        <v>15</v>
      </c>
      <c r="B17" s="11" t="s">
        <v>9</v>
      </c>
      <c r="C17" s="11" t="str">
        <f t="shared" si="0"/>
        <v>女</v>
      </c>
      <c r="D17" s="11" t="str">
        <f>"210509000128"</f>
        <v>210509000128</v>
      </c>
      <c r="E17" s="12">
        <v>66.9</v>
      </c>
      <c r="F17" s="13">
        <v>83.7</v>
      </c>
      <c r="G17" s="13">
        <v>78.66</v>
      </c>
      <c r="H17" s="14"/>
    </row>
    <row r="18" spans="1:8" ht="19.5" customHeight="1">
      <c r="A18" s="11">
        <v>16</v>
      </c>
      <c r="B18" s="11" t="s">
        <v>9</v>
      </c>
      <c r="C18" s="11" t="str">
        <f t="shared" si="0"/>
        <v>女</v>
      </c>
      <c r="D18" s="11" t="str">
        <f>"210509000224"</f>
        <v>210509000224</v>
      </c>
      <c r="E18" s="12">
        <v>67</v>
      </c>
      <c r="F18" s="13">
        <v>83.6</v>
      </c>
      <c r="G18" s="13">
        <v>78.62</v>
      </c>
      <c r="H18" s="14"/>
    </row>
    <row r="19" spans="1:8" ht="19.5" customHeight="1">
      <c r="A19" s="11">
        <v>17</v>
      </c>
      <c r="B19" s="11" t="s">
        <v>9</v>
      </c>
      <c r="C19" s="11" t="str">
        <f t="shared" si="0"/>
        <v>女</v>
      </c>
      <c r="D19" s="11" t="str">
        <f>"210509000206"</f>
        <v>210509000206</v>
      </c>
      <c r="E19" s="12">
        <v>55.9</v>
      </c>
      <c r="F19" s="13">
        <v>87.9</v>
      </c>
      <c r="G19" s="13">
        <v>78.3</v>
      </c>
      <c r="H19" s="14"/>
    </row>
    <row r="20" spans="1:8" ht="19.5" customHeight="1">
      <c r="A20" s="11">
        <v>18</v>
      </c>
      <c r="B20" s="11" t="s">
        <v>9</v>
      </c>
      <c r="C20" s="11" t="str">
        <f t="shared" si="0"/>
        <v>女</v>
      </c>
      <c r="D20" s="11" t="str">
        <f>"210509000116"</f>
        <v>210509000116</v>
      </c>
      <c r="E20" s="12">
        <v>70.6</v>
      </c>
      <c r="F20" s="13">
        <v>81.6</v>
      </c>
      <c r="G20" s="13">
        <v>78.3</v>
      </c>
      <c r="H20" s="14"/>
    </row>
    <row r="21" spans="1:8" ht="19.5" customHeight="1">
      <c r="A21" s="11">
        <v>19</v>
      </c>
      <c r="B21" s="11" t="s">
        <v>9</v>
      </c>
      <c r="C21" s="11" t="str">
        <f t="shared" si="0"/>
        <v>女</v>
      </c>
      <c r="D21" s="11" t="str">
        <f>"210509000228"</f>
        <v>210509000228</v>
      </c>
      <c r="E21" s="12">
        <v>60.2</v>
      </c>
      <c r="F21" s="13">
        <v>86</v>
      </c>
      <c r="G21" s="13">
        <v>78.26</v>
      </c>
      <c r="H21" s="14"/>
    </row>
    <row r="22" spans="1:8" ht="19.5" customHeight="1">
      <c r="A22" s="11">
        <v>20</v>
      </c>
      <c r="B22" s="11" t="s">
        <v>9</v>
      </c>
      <c r="C22" s="11" t="str">
        <f t="shared" si="0"/>
        <v>女</v>
      </c>
      <c r="D22" s="11" t="str">
        <f>"210509000212"</f>
        <v>210509000212</v>
      </c>
      <c r="E22" s="12">
        <v>68.5</v>
      </c>
      <c r="F22" s="13">
        <v>81</v>
      </c>
      <c r="G22" s="13">
        <v>77.25</v>
      </c>
      <c r="H22" s="14"/>
    </row>
    <row r="23" spans="1:8" ht="19.5" customHeight="1">
      <c r="A23" s="11">
        <v>21</v>
      </c>
      <c r="B23" s="11" t="s">
        <v>9</v>
      </c>
      <c r="C23" s="11" t="str">
        <f t="shared" si="0"/>
        <v>女</v>
      </c>
      <c r="D23" s="11" t="str">
        <f>"210509000302"</f>
        <v>210509000302</v>
      </c>
      <c r="E23" s="12">
        <v>58.7</v>
      </c>
      <c r="F23" s="13">
        <v>85.1</v>
      </c>
      <c r="G23" s="13">
        <v>77.18</v>
      </c>
      <c r="H23" s="14"/>
    </row>
    <row r="24" spans="1:8" ht="19.5" customHeight="1">
      <c r="A24" s="11">
        <v>22</v>
      </c>
      <c r="B24" s="11" t="s">
        <v>9</v>
      </c>
      <c r="C24" s="11" t="str">
        <f t="shared" si="0"/>
        <v>女</v>
      </c>
      <c r="D24" s="11" t="str">
        <f>"210509000314"</f>
        <v>210509000314</v>
      </c>
      <c r="E24" s="12">
        <v>55.8</v>
      </c>
      <c r="F24" s="13">
        <v>86.3</v>
      </c>
      <c r="G24" s="13">
        <v>77.15</v>
      </c>
      <c r="H24" s="14"/>
    </row>
    <row r="25" spans="1:8" ht="19.5" customHeight="1">
      <c r="A25" s="11">
        <v>23</v>
      </c>
      <c r="B25" s="11" t="s">
        <v>9</v>
      </c>
      <c r="C25" s="11" t="str">
        <f t="shared" si="0"/>
        <v>女</v>
      </c>
      <c r="D25" s="11" t="str">
        <f>"210509000225"</f>
        <v>210509000225</v>
      </c>
      <c r="E25" s="12">
        <v>60.1</v>
      </c>
      <c r="F25" s="13">
        <v>83.9</v>
      </c>
      <c r="G25" s="13">
        <v>76.76</v>
      </c>
      <c r="H25" s="14"/>
    </row>
    <row r="26" spans="1:8" ht="19.5" customHeight="1">
      <c r="A26" s="11">
        <v>24</v>
      </c>
      <c r="B26" s="11" t="s">
        <v>9</v>
      </c>
      <c r="C26" s="11" t="str">
        <f t="shared" si="0"/>
        <v>女</v>
      </c>
      <c r="D26" s="11" t="str">
        <f>"210509000109"</f>
        <v>210509000109</v>
      </c>
      <c r="E26" s="12">
        <v>69.6</v>
      </c>
      <c r="F26" s="13">
        <v>79.6</v>
      </c>
      <c r="G26" s="13">
        <v>76.6</v>
      </c>
      <c r="H26" s="14"/>
    </row>
    <row r="27" spans="1:8" ht="19.5" customHeight="1">
      <c r="A27" s="11">
        <v>25</v>
      </c>
      <c r="B27" s="11" t="s">
        <v>9</v>
      </c>
      <c r="C27" s="11" t="str">
        <f t="shared" si="0"/>
        <v>女</v>
      </c>
      <c r="D27" s="11" t="str">
        <f>"210509000305"</f>
        <v>210509000305</v>
      </c>
      <c r="E27" s="12">
        <v>59.3</v>
      </c>
      <c r="F27" s="13">
        <v>83.9</v>
      </c>
      <c r="G27" s="13">
        <v>76.52</v>
      </c>
      <c r="H27" s="14"/>
    </row>
    <row r="28" spans="1:8" ht="19.5" customHeight="1">
      <c r="A28" s="11">
        <v>26</v>
      </c>
      <c r="B28" s="11" t="s">
        <v>9</v>
      </c>
      <c r="C28" s="11" t="str">
        <f t="shared" si="0"/>
        <v>女</v>
      </c>
      <c r="D28" s="11" t="str">
        <f>"210509000213"</f>
        <v>210509000213</v>
      </c>
      <c r="E28" s="12">
        <v>63.7</v>
      </c>
      <c r="F28" s="13">
        <v>81.4</v>
      </c>
      <c r="G28" s="13">
        <v>76.09</v>
      </c>
      <c r="H28" s="14"/>
    </row>
    <row r="29" spans="1:8" ht="19.5" customHeight="1">
      <c r="A29" s="11">
        <v>27</v>
      </c>
      <c r="B29" s="11" t="s">
        <v>9</v>
      </c>
      <c r="C29" s="11" t="str">
        <f t="shared" si="0"/>
        <v>女</v>
      </c>
      <c r="D29" s="11" t="str">
        <f>"210509000111"</f>
        <v>210509000111</v>
      </c>
      <c r="E29" s="12">
        <v>61.4</v>
      </c>
      <c r="F29" s="13">
        <v>82.1</v>
      </c>
      <c r="G29" s="13">
        <v>75.89</v>
      </c>
      <c r="H29" s="14"/>
    </row>
    <row r="30" spans="1:8" ht="19.5" customHeight="1">
      <c r="A30" s="11">
        <v>28</v>
      </c>
      <c r="B30" s="11" t="s">
        <v>9</v>
      </c>
      <c r="C30" s="11" t="str">
        <f t="shared" si="0"/>
        <v>女</v>
      </c>
      <c r="D30" s="11" t="str">
        <f>"210509000317"</f>
        <v>210509000317</v>
      </c>
      <c r="E30" s="12">
        <v>68.8</v>
      </c>
      <c r="F30" s="13">
        <v>78.9</v>
      </c>
      <c r="G30" s="13">
        <v>75.87</v>
      </c>
      <c r="H30" s="14"/>
    </row>
    <row r="31" spans="1:8" ht="19.5" customHeight="1">
      <c r="A31" s="11">
        <v>29</v>
      </c>
      <c r="B31" s="11" t="s">
        <v>9</v>
      </c>
      <c r="C31" s="11" t="str">
        <f t="shared" si="0"/>
        <v>女</v>
      </c>
      <c r="D31" s="11" t="str">
        <f>"210509000115"</f>
        <v>210509000115</v>
      </c>
      <c r="E31" s="12">
        <v>68.5</v>
      </c>
      <c r="F31" s="13">
        <v>78.5</v>
      </c>
      <c r="G31" s="13">
        <v>75.5</v>
      </c>
      <c r="H31" s="14"/>
    </row>
    <row r="32" spans="1:8" ht="19.5" customHeight="1">
      <c r="A32" s="11">
        <v>30</v>
      </c>
      <c r="B32" s="11" t="s">
        <v>9</v>
      </c>
      <c r="C32" s="11" t="str">
        <f t="shared" si="0"/>
        <v>女</v>
      </c>
      <c r="D32" s="11" t="str">
        <f>"210509000207"</f>
        <v>210509000207</v>
      </c>
      <c r="E32" s="12">
        <v>50.6</v>
      </c>
      <c r="F32" s="13">
        <v>85.8</v>
      </c>
      <c r="G32" s="13">
        <v>75.24</v>
      </c>
      <c r="H32" s="14"/>
    </row>
    <row r="33" spans="1:8" ht="19.5" customHeight="1">
      <c r="A33" s="11">
        <v>31</v>
      </c>
      <c r="B33" s="11" t="s">
        <v>9</v>
      </c>
      <c r="C33" s="11" t="str">
        <f t="shared" si="0"/>
        <v>女</v>
      </c>
      <c r="D33" s="11" t="str">
        <f>"210509000117"</f>
        <v>210509000117</v>
      </c>
      <c r="E33" s="12">
        <v>74.1</v>
      </c>
      <c r="F33" s="13">
        <v>75.3</v>
      </c>
      <c r="G33" s="13">
        <v>74.94</v>
      </c>
      <c r="H33" s="14"/>
    </row>
    <row r="34" spans="1:8" ht="19.5" customHeight="1">
      <c r="A34" s="11">
        <v>32</v>
      </c>
      <c r="B34" s="11" t="s">
        <v>9</v>
      </c>
      <c r="C34" s="11" t="str">
        <f t="shared" si="0"/>
        <v>女</v>
      </c>
      <c r="D34" s="11" t="str">
        <f>"210509000230"</f>
        <v>210509000230</v>
      </c>
      <c r="E34" s="12">
        <v>63.4</v>
      </c>
      <c r="F34" s="13">
        <v>79.7</v>
      </c>
      <c r="G34" s="13">
        <v>74.81</v>
      </c>
      <c r="H34" s="14"/>
    </row>
    <row r="35" spans="1:8" ht="19.5" customHeight="1">
      <c r="A35" s="11">
        <v>33</v>
      </c>
      <c r="B35" s="11" t="s">
        <v>9</v>
      </c>
      <c r="C35" s="11" t="str">
        <f t="shared" si="0"/>
        <v>女</v>
      </c>
      <c r="D35" s="11" t="str">
        <f>"210509000313"</f>
        <v>210509000313</v>
      </c>
      <c r="E35" s="12">
        <v>64.2</v>
      </c>
      <c r="F35" s="13">
        <v>78.6</v>
      </c>
      <c r="G35" s="13">
        <v>74.28</v>
      </c>
      <c r="H35" s="14"/>
    </row>
    <row r="36" spans="1:8" ht="19.5" customHeight="1">
      <c r="A36" s="11">
        <v>34</v>
      </c>
      <c r="B36" s="11" t="s">
        <v>9</v>
      </c>
      <c r="C36" s="11" t="str">
        <f t="shared" si="0"/>
        <v>女</v>
      </c>
      <c r="D36" s="11" t="str">
        <f>"210509000210"</f>
        <v>210509000210</v>
      </c>
      <c r="E36" s="12">
        <v>69.2</v>
      </c>
      <c r="F36" s="13">
        <v>76.1</v>
      </c>
      <c r="G36" s="13">
        <v>74.03</v>
      </c>
      <c r="H36" s="14"/>
    </row>
    <row r="37" spans="1:8" ht="19.5" customHeight="1">
      <c r="A37" s="11">
        <v>35</v>
      </c>
      <c r="B37" s="11" t="s">
        <v>9</v>
      </c>
      <c r="C37" s="11" t="str">
        <f t="shared" si="0"/>
        <v>女</v>
      </c>
      <c r="D37" s="11" t="str">
        <f>"210509000105"</f>
        <v>210509000105</v>
      </c>
      <c r="E37" s="12">
        <v>61.6</v>
      </c>
      <c r="F37" s="13">
        <v>79.3</v>
      </c>
      <c r="G37" s="13">
        <v>73.99</v>
      </c>
      <c r="H37" s="14"/>
    </row>
    <row r="38" spans="1:8" ht="19.5" customHeight="1">
      <c r="A38" s="11">
        <v>36</v>
      </c>
      <c r="B38" s="11" t="s">
        <v>9</v>
      </c>
      <c r="C38" s="11" t="str">
        <f t="shared" si="0"/>
        <v>女</v>
      </c>
      <c r="D38" s="11" t="str">
        <f>"210509000114"</f>
        <v>210509000114</v>
      </c>
      <c r="E38" s="12">
        <v>69.2</v>
      </c>
      <c r="F38" s="13">
        <v>75.4</v>
      </c>
      <c r="G38" s="13">
        <v>73.54</v>
      </c>
      <c r="H38" s="14"/>
    </row>
    <row r="39" spans="1:8" ht="19.5" customHeight="1">
      <c r="A39" s="11">
        <v>37</v>
      </c>
      <c r="B39" s="11" t="s">
        <v>9</v>
      </c>
      <c r="C39" s="11" t="str">
        <f t="shared" si="0"/>
        <v>女</v>
      </c>
      <c r="D39" s="11" t="str">
        <f>"210509000306"</f>
        <v>210509000306</v>
      </c>
      <c r="E39" s="12">
        <v>71.2</v>
      </c>
      <c r="F39" s="13">
        <v>74.1</v>
      </c>
      <c r="G39" s="13">
        <v>73.23</v>
      </c>
      <c r="H39" s="14"/>
    </row>
    <row r="40" spans="1:8" ht="19.5" customHeight="1">
      <c r="A40" s="11">
        <v>38</v>
      </c>
      <c r="B40" s="11" t="s">
        <v>9</v>
      </c>
      <c r="C40" s="11" t="str">
        <f t="shared" si="0"/>
        <v>女</v>
      </c>
      <c r="D40" s="11" t="str">
        <f>"210509000203"</f>
        <v>210509000203</v>
      </c>
      <c r="E40" s="12">
        <v>74.4</v>
      </c>
      <c r="F40" s="13">
        <v>71.9</v>
      </c>
      <c r="G40" s="13">
        <v>72.65</v>
      </c>
      <c r="H40" s="14"/>
    </row>
    <row r="41" spans="1:8" ht="19.5" customHeight="1">
      <c r="A41" s="11">
        <v>39</v>
      </c>
      <c r="B41" s="11" t="s">
        <v>9</v>
      </c>
      <c r="C41" s="11" t="str">
        <f t="shared" si="0"/>
        <v>女</v>
      </c>
      <c r="D41" s="11" t="str">
        <f>"210509000221"</f>
        <v>210509000221</v>
      </c>
      <c r="E41" s="12">
        <v>52.6</v>
      </c>
      <c r="F41" s="13">
        <v>81</v>
      </c>
      <c r="G41" s="13">
        <v>72.48</v>
      </c>
      <c r="H41" s="14"/>
    </row>
    <row r="42" spans="1:8" ht="19.5" customHeight="1">
      <c r="A42" s="11">
        <v>40</v>
      </c>
      <c r="B42" s="11" t="s">
        <v>9</v>
      </c>
      <c r="C42" s="11" t="str">
        <f t="shared" si="0"/>
        <v>女</v>
      </c>
      <c r="D42" s="11" t="str">
        <f>"210509000103"</f>
        <v>210509000103</v>
      </c>
      <c r="E42" s="12">
        <v>59.1</v>
      </c>
      <c r="F42" s="13">
        <v>77.7</v>
      </c>
      <c r="G42" s="13">
        <v>72.12</v>
      </c>
      <c r="H42" s="14"/>
    </row>
    <row r="43" spans="1:8" ht="19.5" customHeight="1">
      <c r="A43" s="11">
        <v>41</v>
      </c>
      <c r="B43" s="11" t="s">
        <v>9</v>
      </c>
      <c r="C43" s="11" t="str">
        <f t="shared" si="0"/>
        <v>女</v>
      </c>
      <c r="D43" s="11" t="str">
        <f>"210509000130"</f>
        <v>210509000130</v>
      </c>
      <c r="E43" s="12">
        <v>63.2</v>
      </c>
      <c r="F43" s="13">
        <v>75.8</v>
      </c>
      <c r="G43" s="13">
        <v>72.02</v>
      </c>
      <c r="H43" s="14"/>
    </row>
    <row r="44" spans="1:8" ht="19.5" customHeight="1">
      <c r="A44" s="11">
        <v>42</v>
      </c>
      <c r="B44" s="11" t="s">
        <v>9</v>
      </c>
      <c r="C44" s="11" t="str">
        <f t="shared" si="0"/>
        <v>女</v>
      </c>
      <c r="D44" s="11" t="str">
        <f>"210509000202"</f>
        <v>210509000202</v>
      </c>
      <c r="E44" s="12">
        <v>58.3</v>
      </c>
      <c r="F44" s="13">
        <v>77.6</v>
      </c>
      <c r="G44" s="13">
        <v>71.81</v>
      </c>
      <c r="H44" s="14"/>
    </row>
    <row r="45" spans="1:8" ht="19.5" customHeight="1">
      <c r="A45" s="11">
        <v>43</v>
      </c>
      <c r="B45" s="11" t="s">
        <v>9</v>
      </c>
      <c r="C45" s="11" t="str">
        <f t="shared" si="0"/>
        <v>女</v>
      </c>
      <c r="D45" s="11" t="str">
        <f>"210509000121"</f>
        <v>210509000121</v>
      </c>
      <c r="E45" s="12">
        <v>56.1</v>
      </c>
      <c r="F45" s="13">
        <v>77.7</v>
      </c>
      <c r="G45" s="13">
        <v>71.22</v>
      </c>
      <c r="H45" s="14"/>
    </row>
    <row r="46" spans="1:8" ht="19.5" customHeight="1">
      <c r="A46" s="11">
        <v>44</v>
      </c>
      <c r="B46" s="11" t="s">
        <v>9</v>
      </c>
      <c r="C46" s="11" t="str">
        <f t="shared" si="0"/>
        <v>女</v>
      </c>
      <c r="D46" s="11" t="str">
        <f>"210509000226"</f>
        <v>210509000226</v>
      </c>
      <c r="E46" s="12">
        <v>65.4</v>
      </c>
      <c r="F46" s="13">
        <v>72.3</v>
      </c>
      <c r="G46" s="13">
        <v>70.23</v>
      </c>
      <c r="H46" s="14"/>
    </row>
    <row r="47" spans="1:8" ht="19.5" customHeight="1">
      <c r="A47" s="11">
        <v>45</v>
      </c>
      <c r="B47" s="11" t="s">
        <v>9</v>
      </c>
      <c r="C47" s="11" t="str">
        <f t="shared" si="0"/>
        <v>女</v>
      </c>
      <c r="D47" s="11" t="str">
        <f>"210509000316"</f>
        <v>210509000316</v>
      </c>
      <c r="E47" s="12">
        <v>66.4</v>
      </c>
      <c r="F47" s="13">
        <v>70.3</v>
      </c>
      <c r="G47" s="13">
        <v>69.13</v>
      </c>
      <c r="H47" s="14"/>
    </row>
    <row r="48" spans="1:8" ht="19.5" customHeight="1">
      <c r="A48" s="11">
        <v>46</v>
      </c>
      <c r="B48" s="11" t="s">
        <v>9</v>
      </c>
      <c r="C48" s="11" t="str">
        <f t="shared" si="0"/>
        <v>女</v>
      </c>
      <c r="D48" s="11" t="str">
        <f>"210509000125"</f>
        <v>210509000125</v>
      </c>
      <c r="E48" s="12">
        <v>59.8</v>
      </c>
      <c r="F48" s="13">
        <v>69.3</v>
      </c>
      <c r="G48" s="13">
        <v>66.45</v>
      </c>
      <c r="H48" s="14"/>
    </row>
    <row r="49" spans="1:8" ht="19.5" customHeight="1">
      <c r="A49" s="11">
        <v>47</v>
      </c>
      <c r="B49" s="11" t="s">
        <v>9</v>
      </c>
      <c r="C49" s="11" t="str">
        <f t="shared" si="0"/>
        <v>女</v>
      </c>
      <c r="D49" s="11" t="str">
        <f>"210509000218"</f>
        <v>210509000218</v>
      </c>
      <c r="E49" s="12">
        <v>63.4</v>
      </c>
      <c r="F49" s="13">
        <v>66.8</v>
      </c>
      <c r="G49" s="13">
        <v>65.78</v>
      </c>
      <c r="H49" s="14"/>
    </row>
    <row r="50" spans="1:8" ht="19.5" customHeight="1">
      <c r="A50" s="11">
        <v>1</v>
      </c>
      <c r="B50" s="11" t="s">
        <v>10</v>
      </c>
      <c r="C50" s="11" t="str">
        <f aca="true" t="shared" si="1" ref="C50:C75">"男"</f>
        <v>男</v>
      </c>
      <c r="D50" s="11" t="str">
        <f>"210509000408"</f>
        <v>210509000408</v>
      </c>
      <c r="E50" s="12">
        <v>54</v>
      </c>
      <c r="F50" s="13">
        <v>94.7</v>
      </c>
      <c r="G50" s="13">
        <v>82.49</v>
      </c>
      <c r="H50" s="14"/>
    </row>
    <row r="51" spans="1:8" ht="19.5" customHeight="1">
      <c r="A51" s="11">
        <v>2</v>
      </c>
      <c r="B51" s="11" t="s">
        <v>10</v>
      </c>
      <c r="C51" s="11" t="str">
        <f t="shared" si="1"/>
        <v>男</v>
      </c>
      <c r="D51" s="11" t="str">
        <f>"210509000401"</f>
        <v>210509000401</v>
      </c>
      <c r="E51" s="12">
        <v>66.6</v>
      </c>
      <c r="F51" s="13">
        <v>85.8</v>
      </c>
      <c r="G51" s="13">
        <v>80.04</v>
      </c>
      <c r="H51" s="14"/>
    </row>
    <row r="52" spans="1:8" ht="19.5" customHeight="1">
      <c r="A52" s="11">
        <v>3</v>
      </c>
      <c r="B52" s="11" t="s">
        <v>10</v>
      </c>
      <c r="C52" s="11" t="str">
        <f t="shared" si="1"/>
        <v>男</v>
      </c>
      <c r="D52" s="11" t="str">
        <f>"210509000321"</f>
        <v>210509000321</v>
      </c>
      <c r="E52" s="12">
        <v>67</v>
      </c>
      <c r="F52" s="13">
        <v>79.6</v>
      </c>
      <c r="G52" s="13">
        <v>75.82</v>
      </c>
      <c r="H52" s="14"/>
    </row>
    <row r="53" spans="1:8" ht="19.5" customHeight="1">
      <c r="A53" s="11">
        <v>4</v>
      </c>
      <c r="B53" s="11" t="s">
        <v>10</v>
      </c>
      <c r="C53" s="11" t="str">
        <f t="shared" si="1"/>
        <v>男</v>
      </c>
      <c r="D53" s="11" t="str">
        <f>"210509000413"</f>
        <v>210509000413</v>
      </c>
      <c r="E53" s="12">
        <v>70</v>
      </c>
      <c r="F53" s="13">
        <v>76.5</v>
      </c>
      <c r="G53" s="13">
        <v>74.55</v>
      </c>
      <c r="H53" s="14"/>
    </row>
    <row r="54" spans="1:8" ht="19.5" customHeight="1">
      <c r="A54" s="11">
        <v>5</v>
      </c>
      <c r="B54" s="11" t="s">
        <v>10</v>
      </c>
      <c r="C54" s="11" t="str">
        <f t="shared" si="1"/>
        <v>男</v>
      </c>
      <c r="D54" s="11" t="str">
        <f>"210509000406"</f>
        <v>210509000406</v>
      </c>
      <c r="E54" s="12">
        <v>67.2</v>
      </c>
      <c r="F54" s="13">
        <v>75.4</v>
      </c>
      <c r="G54" s="13">
        <v>72.94</v>
      </c>
      <c r="H54" s="14"/>
    </row>
    <row r="55" spans="1:8" ht="19.5" customHeight="1">
      <c r="A55" s="11">
        <v>6</v>
      </c>
      <c r="B55" s="11" t="s">
        <v>10</v>
      </c>
      <c r="C55" s="11" t="str">
        <f t="shared" si="1"/>
        <v>男</v>
      </c>
      <c r="D55" s="11" t="str">
        <f>"210509000414"</f>
        <v>210509000414</v>
      </c>
      <c r="E55" s="12">
        <v>69.5</v>
      </c>
      <c r="F55" s="13">
        <v>73.3</v>
      </c>
      <c r="G55" s="13">
        <v>72.16</v>
      </c>
      <c r="H55" s="14"/>
    </row>
    <row r="56" spans="1:8" ht="19.5" customHeight="1">
      <c r="A56" s="11">
        <v>7</v>
      </c>
      <c r="B56" s="11" t="s">
        <v>10</v>
      </c>
      <c r="C56" s="11" t="str">
        <f t="shared" si="1"/>
        <v>男</v>
      </c>
      <c r="D56" s="11" t="str">
        <f>"210509000319"</f>
        <v>210509000319</v>
      </c>
      <c r="E56" s="12">
        <v>80.7</v>
      </c>
      <c r="F56" s="13">
        <v>68.2</v>
      </c>
      <c r="G56" s="13">
        <v>71.95</v>
      </c>
      <c r="H56" s="14"/>
    </row>
    <row r="57" spans="1:8" ht="19.5" customHeight="1">
      <c r="A57" s="11">
        <v>8</v>
      </c>
      <c r="B57" s="11" t="s">
        <v>10</v>
      </c>
      <c r="C57" s="11" t="str">
        <f t="shared" si="1"/>
        <v>男</v>
      </c>
      <c r="D57" s="11" t="str">
        <f>"210509000402"</f>
        <v>210509000402</v>
      </c>
      <c r="E57" s="12">
        <v>64.8</v>
      </c>
      <c r="F57" s="13">
        <v>75</v>
      </c>
      <c r="G57" s="13">
        <v>71.94</v>
      </c>
      <c r="H57" s="14"/>
    </row>
    <row r="58" spans="1:8" ht="19.5" customHeight="1">
      <c r="A58" s="11">
        <v>9</v>
      </c>
      <c r="B58" s="11" t="s">
        <v>10</v>
      </c>
      <c r="C58" s="11" t="str">
        <f t="shared" si="1"/>
        <v>男</v>
      </c>
      <c r="D58" s="11" t="str">
        <f>"210509000412"</f>
        <v>210509000412</v>
      </c>
      <c r="E58" s="12">
        <v>73.7</v>
      </c>
      <c r="F58" s="13">
        <v>69.9</v>
      </c>
      <c r="G58" s="13">
        <v>71.04</v>
      </c>
      <c r="H58" s="14"/>
    </row>
    <row r="59" spans="1:8" ht="19.5" customHeight="1">
      <c r="A59" s="11">
        <v>10</v>
      </c>
      <c r="B59" s="11" t="s">
        <v>10</v>
      </c>
      <c r="C59" s="11" t="str">
        <f t="shared" si="1"/>
        <v>男</v>
      </c>
      <c r="D59" s="11" t="str">
        <f>"210509000409"</f>
        <v>210509000409</v>
      </c>
      <c r="E59" s="12">
        <v>65.2</v>
      </c>
      <c r="F59" s="13">
        <v>72.9</v>
      </c>
      <c r="G59" s="13">
        <v>70.59</v>
      </c>
      <c r="H59" s="14"/>
    </row>
    <row r="60" spans="1:8" ht="19.5" customHeight="1">
      <c r="A60" s="11">
        <v>1</v>
      </c>
      <c r="B60" s="11" t="s">
        <v>11</v>
      </c>
      <c r="C60" s="11" t="str">
        <f aca="true" t="shared" si="2" ref="C60:C123">"女"</f>
        <v>女</v>
      </c>
      <c r="D60" s="11" t="str">
        <f>"210509000603"</f>
        <v>210509000603</v>
      </c>
      <c r="E60" s="12">
        <v>68.3</v>
      </c>
      <c r="F60" s="13">
        <v>92.1</v>
      </c>
      <c r="G60" s="13">
        <v>84.96</v>
      </c>
      <c r="H60" s="14"/>
    </row>
    <row r="61" spans="1:8" ht="19.5" customHeight="1">
      <c r="A61" s="11">
        <v>2</v>
      </c>
      <c r="B61" s="11" t="s">
        <v>11</v>
      </c>
      <c r="C61" s="11" t="str">
        <f t="shared" si="2"/>
        <v>女</v>
      </c>
      <c r="D61" s="11" t="str">
        <f>"210509002107"</f>
        <v>210509002107</v>
      </c>
      <c r="E61" s="12">
        <v>70.5</v>
      </c>
      <c r="F61" s="13">
        <v>90.6</v>
      </c>
      <c r="G61" s="13">
        <v>84.57</v>
      </c>
      <c r="H61" s="14"/>
    </row>
    <row r="62" spans="1:8" ht="19.5" customHeight="1">
      <c r="A62" s="11">
        <v>3</v>
      </c>
      <c r="B62" s="11" t="s">
        <v>11</v>
      </c>
      <c r="C62" s="11" t="str">
        <f t="shared" si="2"/>
        <v>女</v>
      </c>
      <c r="D62" s="11" t="str">
        <f>"210509002321"</f>
        <v>210509002321</v>
      </c>
      <c r="E62" s="12">
        <v>62.5</v>
      </c>
      <c r="F62" s="13">
        <v>92</v>
      </c>
      <c r="G62" s="13">
        <v>83.15</v>
      </c>
      <c r="H62" s="14"/>
    </row>
    <row r="63" spans="1:8" ht="19.5" customHeight="1">
      <c r="A63" s="11">
        <v>4</v>
      </c>
      <c r="B63" s="11" t="s">
        <v>11</v>
      </c>
      <c r="C63" s="11" t="str">
        <f t="shared" si="2"/>
        <v>女</v>
      </c>
      <c r="D63" s="11" t="str">
        <f>"210509002417"</f>
        <v>210509002417</v>
      </c>
      <c r="E63" s="12">
        <v>66</v>
      </c>
      <c r="F63" s="13">
        <v>90.5</v>
      </c>
      <c r="G63" s="13">
        <v>83.15</v>
      </c>
      <c r="H63" s="14"/>
    </row>
    <row r="64" spans="1:8" ht="19.5" customHeight="1">
      <c r="A64" s="11">
        <v>5</v>
      </c>
      <c r="B64" s="11" t="s">
        <v>11</v>
      </c>
      <c r="C64" s="11" t="str">
        <f t="shared" si="2"/>
        <v>女</v>
      </c>
      <c r="D64" s="11" t="str">
        <f>"210509001611"</f>
        <v>210509001611</v>
      </c>
      <c r="E64" s="12">
        <v>59.9</v>
      </c>
      <c r="F64" s="13">
        <v>93.1</v>
      </c>
      <c r="G64" s="13">
        <v>83.14</v>
      </c>
      <c r="H64" s="14"/>
    </row>
    <row r="65" spans="1:8" ht="19.5" customHeight="1">
      <c r="A65" s="11">
        <v>6</v>
      </c>
      <c r="B65" s="11" t="s">
        <v>11</v>
      </c>
      <c r="C65" s="11" t="str">
        <f t="shared" si="2"/>
        <v>女</v>
      </c>
      <c r="D65" s="11" t="str">
        <f>"210509000719"</f>
        <v>210509000719</v>
      </c>
      <c r="E65" s="12">
        <v>65</v>
      </c>
      <c r="F65" s="13">
        <v>90.4</v>
      </c>
      <c r="G65" s="13">
        <v>82.78</v>
      </c>
      <c r="H65" s="14"/>
    </row>
    <row r="66" spans="1:8" ht="19.5" customHeight="1">
      <c r="A66" s="11">
        <v>7</v>
      </c>
      <c r="B66" s="11" t="s">
        <v>11</v>
      </c>
      <c r="C66" s="11" t="str">
        <f t="shared" si="2"/>
        <v>女</v>
      </c>
      <c r="D66" s="11" t="str">
        <f>"210509002013"</f>
        <v>210509002013</v>
      </c>
      <c r="E66" s="12">
        <v>61.3</v>
      </c>
      <c r="F66" s="13">
        <v>90.9</v>
      </c>
      <c r="G66" s="13">
        <v>82.02</v>
      </c>
      <c r="H66" s="14"/>
    </row>
    <row r="67" spans="1:8" ht="19.5" customHeight="1">
      <c r="A67" s="11">
        <v>8</v>
      </c>
      <c r="B67" s="11" t="s">
        <v>11</v>
      </c>
      <c r="C67" s="11" t="str">
        <f t="shared" si="2"/>
        <v>女</v>
      </c>
      <c r="D67" s="11" t="str">
        <f>"210509000813"</f>
        <v>210509000813</v>
      </c>
      <c r="E67" s="12">
        <v>71.8</v>
      </c>
      <c r="F67" s="13">
        <v>85.6</v>
      </c>
      <c r="G67" s="13">
        <v>81.46</v>
      </c>
      <c r="H67" s="14"/>
    </row>
    <row r="68" spans="1:8" ht="19.5" customHeight="1">
      <c r="A68" s="11">
        <v>9</v>
      </c>
      <c r="B68" s="11" t="s">
        <v>11</v>
      </c>
      <c r="C68" s="11" t="str">
        <f t="shared" si="2"/>
        <v>女</v>
      </c>
      <c r="D68" s="11" t="str">
        <f>"210509000923"</f>
        <v>210509000923</v>
      </c>
      <c r="E68" s="12">
        <v>58.2</v>
      </c>
      <c r="F68" s="13">
        <v>91.1</v>
      </c>
      <c r="G68" s="13">
        <v>81.23</v>
      </c>
      <c r="H68" s="14"/>
    </row>
    <row r="69" spans="1:8" ht="19.5" customHeight="1">
      <c r="A69" s="11">
        <v>10</v>
      </c>
      <c r="B69" s="11" t="s">
        <v>11</v>
      </c>
      <c r="C69" s="11" t="str">
        <f t="shared" si="2"/>
        <v>女</v>
      </c>
      <c r="D69" s="11" t="str">
        <f>"210509002617"</f>
        <v>210509002617</v>
      </c>
      <c r="E69" s="12">
        <v>68.9</v>
      </c>
      <c r="F69" s="13">
        <v>86.5</v>
      </c>
      <c r="G69" s="13">
        <v>81.22</v>
      </c>
      <c r="H69" s="14"/>
    </row>
    <row r="70" spans="1:8" ht="19.5" customHeight="1">
      <c r="A70" s="11">
        <v>11</v>
      </c>
      <c r="B70" s="11" t="s">
        <v>11</v>
      </c>
      <c r="C70" s="11" t="str">
        <f t="shared" si="2"/>
        <v>女</v>
      </c>
      <c r="D70" s="11" t="str">
        <f>"210509002313"</f>
        <v>210509002313</v>
      </c>
      <c r="E70" s="12">
        <v>63.6</v>
      </c>
      <c r="F70" s="13">
        <v>88.7</v>
      </c>
      <c r="G70" s="13">
        <v>81.17</v>
      </c>
      <c r="H70" s="14"/>
    </row>
    <row r="71" spans="1:8" ht="19.5" customHeight="1">
      <c r="A71" s="11">
        <v>12</v>
      </c>
      <c r="B71" s="11" t="s">
        <v>11</v>
      </c>
      <c r="C71" s="11" t="str">
        <f t="shared" si="2"/>
        <v>女</v>
      </c>
      <c r="D71" s="11" t="str">
        <f>"210509000812"</f>
        <v>210509000812</v>
      </c>
      <c r="E71" s="12">
        <v>68.6</v>
      </c>
      <c r="F71" s="13">
        <v>86.4</v>
      </c>
      <c r="G71" s="13">
        <v>81.06</v>
      </c>
      <c r="H71" s="14"/>
    </row>
    <row r="72" spans="1:8" ht="19.5" customHeight="1">
      <c r="A72" s="11">
        <v>13</v>
      </c>
      <c r="B72" s="11" t="s">
        <v>11</v>
      </c>
      <c r="C72" s="11" t="str">
        <f t="shared" si="2"/>
        <v>女</v>
      </c>
      <c r="D72" s="11" t="str">
        <f>"210509000908"</f>
        <v>210509000908</v>
      </c>
      <c r="E72" s="12">
        <v>68.5</v>
      </c>
      <c r="F72" s="13">
        <v>86.3</v>
      </c>
      <c r="G72" s="13">
        <v>80.96</v>
      </c>
      <c r="H72" s="14"/>
    </row>
    <row r="73" spans="1:8" ht="19.5" customHeight="1">
      <c r="A73" s="11">
        <v>14</v>
      </c>
      <c r="B73" s="11" t="s">
        <v>11</v>
      </c>
      <c r="C73" s="11" t="str">
        <f t="shared" si="2"/>
        <v>女</v>
      </c>
      <c r="D73" s="11" t="str">
        <f>"210509000806"</f>
        <v>210509000806</v>
      </c>
      <c r="E73" s="12">
        <v>51.9</v>
      </c>
      <c r="F73" s="13">
        <v>93.2</v>
      </c>
      <c r="G73" s="13">
        <v>80.81</v>
      </c>
      <c r="H73" s="14"/>
    </row>
    <row r="74" spans="1:8" ht="19.5" customHeight="1">
      <c r="A74" s="11">
        <v>15</v>
      </c>
      <c r="B74" s="11" t="s">
        <v>11</v>
      </c>
      <c r="C74" s="11" t="str">
        <f t="shared" si="2"/>
        <v>女</v>
      </c>
      <c r="D74" s="11" t="str">
        <f>"210509002020"</f>
        <v>210509002020</v>
      </c>
      <c r="E74" s="12">
        <v>51.6</v>
      </c>
      <c r="F74" s="13">
        <v>93.1</v>
      </c>
      <c r="G74" s="13">
        <v>80.65</v>
      </c>
      <c r="H74" s="14"/>
    </row>
    <row r="75" spans="1:8" ht="19.5" customHeight="1">
      <c r="A75" s="11">
        <v>16</v>
      </c>
      <c r="B75" s="11" t="s">
        <v>11</v>
      </c>
      <c r="C75" s="11" t="str">
        <f t="shared" si="2"/>
        <v>女</v>
      </c>
      <c r="D75" s="11" t="str">
        <f>"210509002616"</f>
        <v>210509002616</v>
      </c>
      <c r="E75" s="12">
        <v>56.3</v>
      </c>
      <c r="F75" s="13">
        <v>90.9</v>
      </c>
      <c r="G75" s="13">
        <v>80.52</v>
      </c>
      <c r="H75" s="14"/>
    </row>
    <row r="76" spans="1:8" ht="19.5" customHeight="1">
      <c r="A76" s="11">
        <v>17</v>
      </c>
      <c r="B76" s="11" t="s">
        <v>11</v>
      </c>
      <c r="C76" s="11" t="str">
        <f t="shared" si="2"/>
        <v>女</v>
      </c>
      <c r="D76" s="11" t="str">
        <f>"210509002009"</f>
        <v>210509002009</v>
      </c>
      <c r="E76" s="12">
        <v>69.9</v>
      </c>
      <c r="F76" s="13">
        <v>84.8</v>
      </c>
      <c r="G76" s="13">
        <v>80.33</v>
      </c>
      <c r="H76" s="14"/>
    </row>
    <row r="77" spans="1:8" ht="19.5" customHeight="1">
      <c r="A77" s="11">
        <v>18</v>
      </c>
      <c r="B77" s="11" t="s">
        <v>11</v>
      </c>
      <c r="C77" s="11" t="str">
        <f t="shared" si="2"/>
        <v>女</v>
      </c>
      <c r="D77" s="11" t="str">
        <f>"210509002126"</f>
        <v>210509002126</v>
      </c>
      <c r="E77" s="12">
        <v>68.9</v>
      </c>
      <c r="F77" s="13">
        <v>85.2</v>
      </c>
      <c r="G77" s="13">
        <v>80.31</v>
      </c>
      <c r="H77" s="14"/>
    </row>
    <row r="78" spans="1:8" ht="19.5" customHeight="1">
      <c r="A78" s="11">
        <v>19</v>
      </c>
      <c r="B78" s="11" t="s">
        <v>11</v>
      </c>
      <c r="C78" s="11" t="str">
        <f t="shared" si="2"/>
        <v>女</v>
      </c>
      <c r="D78" s="11" t="str">
        <f>"210509000628"</f>
        <v>210509000628</v>
      </c>
      <c r="E78" s="12">
        <v>52</v>
      </c>
      <c r="F78" s="13">
        <v>92.3</v>
      </c>
      <c r="G78" s="13">
        <v>80.21</v>
      </c>
      <c r="H78" s="14"/>
    </row>
    <row r="79" spans="1:8" ht="19.5" customHeight="1">
      <c r="A79" s="11">
        <v>20</v>
      </c>
      <c r="B79" s="11" t="s">
        <v>11</v>
      </c>
      <c r="C79" s="11" t="str">
        <f t="shared" si="2"/>
        <v>女</v>
      </c>
      <c r="D79" s="11" t="str">
        <f>"210509000803"</f>
        <v>210509000803</v>
      </c>
      <c r="E79" s="12">
        <v>58.9</v>
      </c>
      <c r="F79" s="13">
        <v>89.2</v>
      </c>
      <c r="G79" s="13">
        <v>80.11</v>
      </c>
      <c r="H79" s="14"/>
    </row>
    <row r="80" spans="1:8" ht="19.5" customHeight="1">
      <c r="A80" s="11">
        <v>21</v>
      </c>
      <c r="B80" s="11" t="s">
        <v>11</v>
      </c>
      <c r="C80" s="11" t="str">
        <f t="shared" si="2"/>
        <v>女</v>
      </c>
      <c r="D80" s="11" t="str">
        <f>"210509001410"</f>
        <v>210509001410</v>
      </c>
      <c r="E80" s="12">
        <v>55.5</v>
      </c>
      <c r="F80" s="13">
        <v>90.5</v>
      </c>
      <c r="G80" s="13">
        <v>80</v>
      </c>
      <c r="H80" s="14"/>
    </row>
    <row r="81" spans="1:8" ht="19.5" customHeight="1">
      <c r="A81" s="11">
        <v>22</v>
      </c>
      <c r="B81" s="11" t="s">
        <v>11</v>
      </c>
      <c r="C81" s="11" t="str">
        <f t="shared" si="2"/>
        <v>女</v>
      </c>
      <c r="D81" s="11" t="str">
        <f>"210509001803"</f>
        <v>210509001803</v>
      </c>
      <c r="E81" s="12">
        <v>66.8</v>
      </c>
      <c r="F81" s="13">
        <v>85.5</v>
      </c>
      <c r="G81" s="13">
        <v>79.89</v>
      </c>
      <c r="H81" s="14"/>
    </row>
    <row r="82" spans="1:8" ht="19.5" customHeight="1">
      <c r="A82" s="11">
        <v>23</v>
      </c>
      <c r="B82" s="11" t="s">
        <v>11</v>
      </c>
      <c r="C82" s="11" t="str">
        <f t="shared" si="2"/>
        <v>女</v>
      </c>
      <c r="D82" s="11" t="str">
        <f>"210509001002"</f>
        <v>210509001002</v>
      </c>
      <c r="E82" s="12">
        <v>61.5</v>
      </c>
      <c r="F82" s="13">
        <v>87.5</v>
      </c>
      <c r="G82" s="13">
        <v>79.7</v>
      </c>
      <c r="H82" s="14"/>
    </row>
    <row r="83" spans="1:8" ht="19.5" customHeight="1">
      <c r="A83" s="11">
        <v>24</v>
      </c>
      <c r="B83" s="11" t="s">
        <v>11</v>
      </c>
      <c r="C83" s="11" t="str">
        <f t="shared" si="2"/>
        <v>女</v>
      </c>
      <c r="D83" s="11" t="str">
        <f>"210509001821"</f>
        <v>210509001821</v>
      </c>
      <c r="E83" s="12">
        <v>58.6</v>
      </c>
      <c r="F83" s="13">
        <v>87.6</v>
      </c>
      <c r="G83" s="13">
        <v>78.9</v>
      </c>
      <c r="H83" s="14"/>
    </row>
    <row r="84" spans="1:8" ht="19.5" customHeight="1">
      <c r="A84" s="11">
        <v>25</v>
      </c>
      <c r="B84" s="11" t="s">
        <v>11</v>
      </c>
      <c r="C84" s="11" t="str">
        <f t="shared" si="2"/>
        <v>女</v>
      </c>
      <c r="D84" s="11" t="str">
        <f>"210509001214"</f>
        <v>210509001214</v>
      </c>
      <c r="E84" s="12">
        <v>55.2</v>
      </c>
      <c r="F84" s="13">
        <v>88.8</v>
      </c>
      <c r="G84" s="13">
        <v>78.72</v>
      </c>
      <c r="H84" s="14"/>
    </row>
    <row r="85" spans="1:8" ht="19.5" customHeight="1">
      <c r="A85" s="11">
        <v>26</v>
      </c>
      <c r="B85" s="11" t="s">
        <v>11</v>
      </c>
      <c r="C85" s="11" t="str">
        <f t="shared" si="2"/>
        <v>女</v>
      </c>
      <c r="D85" s="11" t="str">
        <f>"210509001907"</f>
        <v>210509001907</v>
      </c>
      <c r="E85" s="12">
        <v>66.7</v>
      </c>
      <c r="F85" s="13">
        <v>83.8</v>
      </c>
      <c r="G85" s="13">
        <v>78.67</v>
      </c>
      <c r="H85" s="14"/>
    </row>
    <row r="86" spans="1:8" ht="19.5" customHeight="1">
      <c r="A86" s="11">
        <v>27</v>
      </c>
      <c r="B86" s="11" t="s">
        <v>11</v>
      </c>
      <c r="C86" s="11" t="str">
        <f t="shared" si="2"/>
        <v>女</v>
      </c>
      <c r="D86" s="11" t="str">
        <f>"210509000421"</f>
        <v>210509000421</v>
      </c>
      <c r="E86" s="12">
        <v>66.1</v>
      </c>
      <c r="F86" s="13">
        <v>83.9</v>
      </c>
      <c r="G86" s="13">
        <v>78.56</v>
      </c>
      <c r="H86" s="14"/>
    </row>
    <row r="87" spans="1:8" ht="19.5" customHeight="1">
      <c r="A87" s="11">
        <v>28</v>
      </c>
      <c r="B87" s="11" t="s">
        <v>11</v>
      </c>
      <c r="C87" s="11" t="str">
        <f t="shared" si="2"/>
        <v>女</v>
      </c>
      <c r="D87" s="11" t="str">
        <f>"210509002203"</f>
        <v>210509002203</v>
      </c>
      <c r="E87" s="12">
        <v>71</v>
      </c>
      <c r="F87" s="13">
        <v>81.8</v>
      </c>
      <c r="G87" s="13">
        <v>78.56</v>
      </c>
      <c r="H87" s="14"/>
    </row>
    <row r="88" spans="1:8" ht="19.5" customHeight="1">
      <c r="A88" s="11">
        <v>29</v>
      </c>
      <c r="B88" s="11" t="s">
        <v>11</v>
      </c>
      <c r="C88" s="11" t="str">
        <f t="shared" si="2"/>
        <v>女</v>
      </c>
      <c r="D88" s="11" t="str">
        <f>"210509001415"</f>
        <v>210509001415</v>
      </c>
      <c r="E88" s="12">
        <v>64.8</v>
      </c>
      <c r="F88" s="13">
        <v>84.4</v>
      </c>
      <c r="G88" s="13">
        <v>78.52</v>
      </c>
      <c r="H88" s="14"/>
    </row>
    <row r="89" spans="1:8" ht="19.5" customHeight="1">
      <c r="A89" s="11">
        <v>30</v>
      </c>
      <c r="B89" s="11" t="s">
        <v>11</v>
      </c>
      <c r="C89" s="11" t="str">
        <f t="shared" si="2"/>
        <v>女</v>
      </c>
      <c r="D89" s="11" t="str">
        <f>"210509000630"</f>
        <v>210509000630</v>
      </c>
      <c r="E89" s="12">
        <v>60.3</v>
      </c>
      <c r="F89" s="13">
        <v>86.3</v>
      </c>
      <c r="G89" s="13">
        <v>78.5</v>
      </c>
      <c r="H89" s="14"/>
    </row>
    <row r="90" spans="1:8" ht="19.5" customHeight="1">
      <c r="A90" s="11">
        <v>31</v>
      </c>
      <c r="B90" s="11" t="s">
        <v>11</v>
      </c>
      <c r="C90" s="11" t="str">
        <f t="shared" si="2"/>
        <v>女</v>
      </c>
      <c r="D90" s="11" t="str">
        <f>"210509001505"</f>
        <v>210509001505</v>
      </c>
      <c r="E90" s="12">
        <v>59.9</v>
      </c>
      <c r="F90" s="13">
        <v>86.3</v>
      </c>
      <c r="G90" s="13">
        <v>78.38</v>
      </c>
      <c r="H90" s="14"/>
    </row>
    <row r="91" spans="1:8" ht="19.5" customHeight="1">
      <c r="A91" s="11">
        <v>32</v>
      </c>
      <c r="B91" s="11" t="s">
        <v>11</v>
      </c>
      <c r="C91" s="11" t="str">
        <f t="shared" si="2"/>
        <v>女</v>
      </c>
      <c r="D91" s="11" t="str">
        <f>"210509001917"</f>
        <v>210509001917</v>
      </c>
      <c r="E91" s="12">
        <v>64.9</v>
      </c>
      <c r="F91" s="13">
        <v>83.9</v>
      </c>
      <c r="G91" s="13">
        <v>78.2</v>
      </c>
      <c r="H91" s="14"/>
    </row>
    <row r="92" spans="1:8" ht="19.5" customHeight="1">
      <c r="A92" s="11">
        <v>33</v>
      </c>
      <c r="B92" s="11" t="s">
        <v>11</v>
      </c>
      <c r="C92" s="11" t="str">
        <f t="shared" si="2"/>
        <v>女</v>
      </c>
      <c r="D92" s="11" t="str">
        <f>"210509000528"</f>
        <v>210509000528</v>
      </c>
      <c r="E92" s="12">
        <v>55.4</v>
      </c>
      <c r="F92" s="13">
        <v>87.9</v>
      </c>
      <c r="G92" s="13">
        <v>78.15</v>
      </c>
      <c r="H92" s="14"/>
    </row>
    <row r="93" spans="1:8" ht="19.5" customHeight="1">
      <c r="A93" s="11">
        <v>34</v>
      </c>
      <c r="B93" s="11" t="s">
        <v>11</v>
      </c>
      <c r="C93" s="11" t="str">
        <f t="shared" si="2"/>
        <v>女</v>
      </c>
      <c r="D93" s="11" t="str">
        <f>"210509000903"</f>
        <v>210509000903</v>
      </c>
      <c r="E93" s="12">
        <v>64.1</v>
      </c>
      <c r="F93" s="13">
        <v>84</v>
      </c>
      <c r="G93" s="13">
        <v>78.03</v>
      </c>
      <c r="H93" s="14"/>
    </row>
    <row r="94" spans="1:8" ht="19.5" customHeight="1">
      <c r="A94" s="11">
        <v>35</v>
      </c>
      <c r="B94" s="11" t="s">
        <v>11</v>
      </c>
      <c r="C94" s="11" t="str">
        <f t="shared" si="2"/>
        <v>女</v>
      </c>
      <c r="D94" s="11" t="str">
        <f>"210509001330"</f>
        <v>210509001330</v>
      </c>
      <c r="E94" s="12">
        <v>62.9</v>
      </c>
      <c r="F94" s="13">
        <v>84.5</v>
      </c>
      <c r="G94" s="13">
        <v>78.02</v>
      </c>
      <c r="H94" s="14"/>
    </row>
    <row r="95" spans="1:8" ht="19.5" customHeight="1">
      <c r="A95" s="11">
        <v>36</v>
      </c>
      <c r="B95" s="11" t="s">
        <v>11</v>
      </c>
      <c r="C95" s="11" t="str">
        <f t="shared" si="2"/>
        <v>女</v>
      </c>
      <c r="D95" s="11" t="str">
        <f>"210509001728"</f>
        <v>210509001728</v>
      </c>
      <c r="E95" s="12">
        <v>47.6</v>
      </c>
      <c r="F95" s="13">
        <v>90.9</v>
      </c>
      <c r="G95" s="13">
        <v>77.91</v>
      </c>
      <c r="H95" s="14"/>
    </row>
    <row r="96" spans="1:8" ht="19.5" customHeight="1">
      <c r="A96" s="11">
        <v>1</v>
      </c>
      <c r="B96" s="11" t="s">
        <v>12</v>
      </c>
      <c r="C96" s="11" t="str">
        <f aca="true" t="shared" si="3" ref="C96:C105">"男"</f>
        <v>男</v>
      </c>
      <c r="D96" s="11" t="str">
        <f>"210509002925"</f>
        <v>210509002925</v>
      </c>
      <c r="E96" s="12">
        <v>65.7</v>
      </c>
      <c r="F96" s="13">
        <v>91.7</v>
      </c>
      <c r="G96" s="13">
        <v>83.9</v>
      </c>
      <c r="H96" s="14"/>
    </row>
    <row r="97" spans="1:8" ht="19.5" customHeight="1">
      <c r="A97" s="11">
        <v>2</v>
      </c>
      <c r="B97" s="11" t="s">
        <v>12</v>
      </c>
      <c r="C97" s="11" t="str">
        <f t="shared" si="3"/>
        <v>男</v>
      </c>
      <c r="D97" s="11" t="str">
        <f>"210509003027"</f>
        <v>210509003027</v>
      </c>
      <c r="E97" s="12">
        <v>64.7</v>
      </c>
      <c r="F97" s="13">
        <v>89.6</v>
      </c>
      <c r="G97" s="13">
        <v>82.13</v>
      </c>
      <c r="H97" s="14"/>
    </row>
    <row r="98" spans="1:8" ht="19.5" customHeight="1">
      <c r="A98" s="11">
        <v>3</v>
      </c>
      <c r="B98" s="11" t="s">
        <v>12</v>
      </c>
      <c r="C98" s="11" t="str">
        <f t="shared" si="3"/>
        <v>男</v>
      </c>
      <c r="D98" s="11" t="str">
        <f>"210509002722"</f>
        <v>210509002722</v>
      </c>
      <c r="E98" s="12">
        <v>66.1</v>
      </c>
      <c r="F98" s="13">
        <v>87</v>
      </c>
      <c r="G98" s="13">
        <v>80.73</v>
      </c>
      <c r="H98" s="14"/>
    </row>
    <row r="99" spans="1:8" ht="19.5" customHeight="1">
      <c r="A99" s="11">
        <v>4</v>
      </c>
      <c r="B99" s="11" t="s">
        <v>12</v>
      </c>
      <c r="C99" s="11" t="str">
        <f t="shared" si="3"/>
        <v>男</v>
      </c>
      <c r="D99" s="11" t="str">
        <f>"210509003022"</f>
        <v>210509003022</v>
      </c>
      <c r="E99" s="12">
        <v>53.1</v>
      </c>
      <c r="F99" s="13">
        <v>92.1</v>
      </c>
      <c r="G99" s="13">
        <v>80.4</v>
      </c>
      <c r="H99" s="14"/>
    </row>
    <row r="100" spans="1:8" ht="19.5" customHeight="1">
      <c r="A100" s="11">
        <v>5</v>
      </c>
      <c r="B100" s="11" t="s">
        <v>12</v>
      </c>
      <c r="C100" s="11" t="str">
        <f t="shared" si="3"/>
        <v>男</v>
      </c>
      <c r="D100" s="11" t="str">
        <f>"210509002924"</f>
        <v>210509002924</v>
      </c>
      <c r="E100" s="12">
        <v>68.9</v>
      </c>
      <c r="F100" s="13">
        <v>84.5</v>
      </c>
      <c r="G100" s="13">
        <v>79.82</v>
      </c>
      <c r="H100" s="14"/>
    </row>
    <row r="101" spans="1:8" ht="19.5" customHeight="1">
      <c r="A101" s="11">
        <v>6</v>
      </c>
      <c r="B101" s="11" t="s">
        <v>12</v>
      </c>
      <c r="C101" s="11" t="str">
        <f t="shared" si="3"/>
        <v>男</v>
      </c>
      <c r="D101" s="11" t="str">
        <f>"210509002630"</f>
        <v>210509002630</v>
      </c>
      <c r="E101" s="12">
        <v>72.6</v>
      </c>
      <c r="F101" s="13">
        <v>82.5</v>
      </c>
      <c r="G101" s="13">
        <v>79.53</v>
      </c>
      <c r="H101" s="14"/>
    </row>
    <row r="102" spans="1:8" ht="19.5" customHeight="1">
      <c r="A102" s="11">
        <v>7</v>
      </c>
      <c r="B102" s="11" t="s">
        <v>12</v>
      </c>
      <c r="C102" s="11" t="str">
        <f t="shared" si="3"/>
        <v>男</v>
      </c>
      <c r="D102" s="11" t="str">
        <f>"210509002818"</f>
        <v>210509002818</v>
      </c>
      <c r="E102" s="12">
        <v>67.6</v>
      </c>
      <c r="F102" s="13">
        <v>84.4</v>
      </c>
      <c r="G102" s="13">
        <v>79.36</v>
      </c>
      <c r="H102" s="14"/>
    </row>
    <row r="103" spans="1:8" ht="19.5" customHeight="1">
      <c r="A103" s="11">
        <v>8</v>
      </c>
      <c r="B103" s="11" t="s">
        <v>12</v>
      </c>
      <c r="C103" s="11" t="str">
        <f t="shared" si="3"/>
        <v>男</v>
      </c>
      <c r="D103" s="11" t="str">
        <f>"210509002812"</f>
        <v>210509002812</v>
      </c>
      <c r="E103" s="12">
        <v>63</v>
      </c>
      <c r="F103" s="13">
        <v>86</v>
      </c>
      <c r="G103" s="13">
        <v>79.1</v>
      </c>
      <c r="H103" s="14"/>
    </row>
    <row r="104" spans="1:8" ht="19.5" customHeight="1">
      <c r="A104" s="11">
        <v>9</v>
      </c>
      <c r="B104" s="11" t="s">
        <v>12</v>
      </c>
      <c r="C104" s="11" t="str">
        <f t="shared" si="3"/>
        <v>男</v>
      </c>
      <c r="D104" s="11" t="str">
        <f>"210509002907"</f>
        <v>210509002907</v>
      </c>
      <c r="E104" s="12">
        <v>63.4</v>
      </c>
      <c r="F104" s="13">
        <v>85.7</v>
      </c>
      <c r="G104" s="13">
        <v>79.01</v>
      </c>
      <c r="H104" s="14"/>
    </row>
    <row r="105" spans="1:8" ht="19.5" customHeight="1">
      <c r="A105" s="11">
        <v>10</v>
      </c>
      <c r="B105" s="11" t="s">
        <v>12</v>
      </c>
      <c r="C105" s="11" t="str">
        <f t="shared" si="3"/>
        <v>男</v>
      </c>
      <c r="D105" s="11" t="str">
        <f>"210509002720"</f>
        <v>210509002720</v>
      </c>
      <c r="E105" s="12">
        <v>58.3</v>
      </c>
      <c r="F105" s="13">
        <v>87.1</v>
      </c>
      <c r="G105" s="13">
        <v>78.46</v>
      </c>
      <c r="H105" s="14"/>
    </row>
    <row r="106" spans="1:8" ht="19.5" customHeight="1">
      <c r="A106" s="11">
        <v>1</v>
      </c>
      <c r="B106" s="11" t="s">
        <v>13</v>
      </c>
      <c r="C106" s="11" t="str">
        <f>"女"</f>
        <v>女</v>
      </c>
      <c r="D106" s="11" t="str">
        <f>"210509003110"</f>
        <v>210509003110</v>
      </c>
      <c r="E106" s="12">
        <v>68.4</v>
      </c>
      <c r="F106" s="12">
        <v>70.7</v>
      </c>
      <c r="G106" s="13">
        <v>70.01</v>
      </c>
      <c r="H106" s="14"/>
    </row>
    <row r="107" spans="1:8" ht="19.5" customHeight="1">
      <c r="A107" s="11">
        <v>2</v>
      </c>
      <c r="B107" s="11" t="s">
        <v>13</v>
      </c>
      <c r="C107" s="11" t="str">
        <f>"女"</f>
        <v>女</v>
      </c>
      <c r="D107" s="11" t="str">
        <f>"210509003103"</f>
        <v>210509003103</v>
      </c>
      <c r="E107" s="12">
        <v>78.8</v>
      </c>
      <c r="F107" s="12">
        <v>58.8</v>
      </c>
      <c r="G107" s="13">
        <v>64.8</v>
      </c>
      <c r="H107" s="14"/>
    </row>
    <row r="108" spans="1:8" ht="19.5" customHeight="1">
      <c r="A108" s="11">
        <v>3</v>
      </c>
      <c r="B108" s="11" t="s">
        <v>13</v>
      </c>
      <c r="C108" s="11" t="str">
        <f>"男"</f>
        <v>男</v>
      </c>
      <c r="D108" s="11" t="str">
        <f>"210509003120"</f>
        <v>210509003120</v>
      </c>
      <c r="E108" s="12">
        <v>78.1</v>
      </c>
      <c r="F108" s="12">
        <v>58.6</v>
      </c>
      <c r="G108" s="13">
        <v>64.45</v>
      </c>
      <c r="H108" s="14"/>
    </row>
    <row r="109" spans="1:8" ht="19.5" customHeight="1">
      <c r="A109" s="11">
        <v>4</v>
      </c>
      <c r="B109" s="11" t="s">
        <v>13</v>
      </c>
      <c r="C109" s="11" t="str">
        <f>"女"</f>
        <v>女</v>
      </c>
      <c r="D109" s="11" t="str">
        <f>"210509003130"</f>
        <v>210509003130</v>
      </c>
      <c r="E109" s="12">
        <v>73.8</v>
      </c>
      <c r="F109" s="12">
        <v>58.7</v>
      </c>
      <c r="G109" s="13">
        <v>63.23</v>
      </c>
      <c r="H109" s="14"/>
    </row>
    <row r="110" spans="1:8" ht="19.5" customHeight="1">
      <c r="A110" s="11">
        <v>5</v>
      </c>
      <c r="B110" s="11" t="s">
        <v>13</v>
      </c>
      <c r="C110" s="11" t="str">
        <f>"男"</f>
        <v>男</v>
      </c>
      <c r="D110" s="11" t="str">
        <f>"210509003112"</f>
        <v>210509003112</v>
      </c>
      <c r="E110" s="12">
        <v>70.3</v>
      </c>
      <c r="F110" s="12">
        <v>56.8</v>
      </c>
      <c r="G110" s="13">
        <v>60.85</v>
      </c>
      <c r="H110" s="14"/>
    </row>
    <row r="111" spans="1:8" ht="19.5" customHeight="1">
      <c r="A111" s="11">
        <v>6</v>
      </c>
      <c r="B111" s="11" t="s">
        <v>13</v>
      </c>
      <c r="C111" s="11" t="str">
        <f>"男"</f>
        <v>男</v>
      </c>
      <c r="D111" s="11" t="str">
        <f>"210509003107"</f>
        <v>210509003107</v>
      </c>
      <c r="E111" s="12">
        <v>67.5</v>
      </c>
      <c r="F111" s="12">
        <v>57.6</v>
      </c>
      <c r="G111" s="13">
        <v>60.57</v>
      </c>
      <c r="H111" s="14"/>
    </row>
    <row r="112" spans="1:8" ht="19.5" customHeight="1">
      <c r="A112" s="11">
        <v>7</v>
      </c>
      <c r="B112" s="11" t="s">
        <v>13</v>
      </c>
      <c r="C112" s="11" t="str">
        <f>"女"</f>
        <v>女</v>
      </c>
      <c r="D112" s="11" t="str">
        <f>"210509003108"</f>
        <v>210509003108</v>
      </c>
      <c r="E112" s="12">
        <v>66.2</v>
      </c>
      <c r="F112" s="12">
        <v>57.7</v>
      </c>
      <c r="G112" s="13">
        <v>60.25</v>
      </c>
      <c r="H112" s="14"/>
    </row>
    <row r="113" spans="1:8" ht="19.5" customHeight="1">
      <c r="A113" s="11">
        <v>8</v>
      </c>
      <c r="B113" s="11" t="s">
        <v>13</v>
      </c>
      <c r="C113" s="11" t="str">
        <f>"女"</f>
        <v>女</v>
      </c>
      <c r="D113" s="11" t="str">
        <f>"210509003114"</f>
        <v>210509003114</v>
      </c>
      <c r="E113" s="12">
        <v>58.3</v>
      </c>
      <c r="F113" s="12">
        <v>60.8</v>
      </c>
      <c r="G113" s="13">
        <v>60.05</v>
      </c>
      <c r="H113" s="14"/>
    </row>
    <row r="114" spans="1:8" ht="19.5" customHeight="1">
      <c r="A114" s="11">
        <v>9</v>
      </c>
      <c r="B114" s="11" t="s">
        <v>13</v>
      </c>
      <c r="C114" s="11" t="str">
        <f>"男"</f>
        <v>男</v>
      </c>
      <c r="D114" s="11" t="str">
        <f>"210509003109"</f>
        <v>210509003109</v>
      </c>
      <c r="E114" s="12">
        <v>68.7</v>
      </c>
      <c r="F114" s="12">
        <v>54.3</v>
      </c>
      <c r="G114" s="13">
        <v>58.62</v>
      </c>
      <c r="H114" s="14"/>
    </row>
    <row r="115" spans="1:8" ht="19.5" customHeight="1">
      <c r="A115" s="11">
        <v>10</v>
      </c>
      <c r="B115" s="11" t="s">
        <v>13</v>
      </c>
      <c r="C115" s="11" t="str">
        <f>"女"</f>
        <v>女</v>
      </c>
      <c r="D115" s="11" t="str">
        <f>"210509003118"</f>
        <v>210509003118</v>
      </c>
      <c r="E115" s="12">
        <v>58.2</v>
      </c>
      <c r="F115" s="12">
        <v>56.9</v>
      </c>
      <c r="G115" s="13">
        <v>57.29</v>
      </c>
      <c r="H115" s="14"/>
    </row>
    <row r="116" spans="1:8" ht="19.5" customHeight="1">
      <c r="A116" s="11">
        <v>1</v>
      </c>
      <c r="B116" s="11" t="s">
        <v>14</v>
      </c>
      <c r="C116" s="11" t="str">
        <f>"女"</f>
        <v>女</v>
      </c>
      <c r="D116" s="11" t="str">
        <f>"210509003522"</f>
        <v>210509003522</v>
      </c>
      <c r="E116" s="12">
        <v>73.4</v>
      </c>
      <c r="F116" s="12">
        <v>77.3</v>
      </c>
      <c r="G116" s="13">
        <v>76.13</v>
      </c>
      <c r="H116" s="14"/>
    </row>
    <row r="117" spans="1:8" ht="19.5" customHeight="1">
      <c r="A117" s="11">
        <v>2</v>
      </c>
      <c r="B117" s="11" t="s">
        <v>14</v>
      </c>
      <c r="C117" s="11" t="str">
        <f>"女"</f>
        <v>女</v>
      </c>
      <c r="D117" s="11" t="str">
        <f>"210509003521"</f>
        <v>210509003521</v>
      </c>
      <c r="E117" s="12">
        <v>68.1</v>
      </c>
      <c r="F117" s="12">
        <v>74.8</v>
      </c>
      <c r="G117" s="13">
        <v>72.79</v>
      </c>
      <c r="H117" s="14"/>
    </row>
    <row r="118" spans="1:8" ht="19.5" customHeight="1">
      <c r="A118" s="11">
        <v>1</v>
      </c>
      <c r="B118" s="11" t="s">
        <v>15</v>
      </c>
      <c r="C118" s="11" t="str">
        <f aca="true" t="shared" si="4" ref="C118:C126">"女"</f>
        <v>女</v>
      </c>
      <c r="D118" s="11" t="str">
        <f>"210509003227"</f>
        <v>210509003227</v>
      </c>
      <c r="E118" s="12">
        <v>65.6</v>
      </c>
      <c r="F118" s="12">
        <v>71.3</v>
      </c>
      <c r="G118" s="13">
        <v>69.59</v>
      </c>
      <c r="H118" s="14"/>
    </row>
    <row r="119" spans="1:8" ht="19.5" customHeight="1">
      <c r="A119" s="11">
        <v>2</v>
      </c>
      <c r="B119" s="11" t="s">
        <v>15</v>
      </c>
      <c r="C119" s="11" t="str">
        <f t="shared" si="4"/>
        <v>女</v>
      </c>
      <c r="D119" s="11" t="str">
        <f>"210509003222"</f>
        <v>210509003222</v>
      </c>
      <c r="E119" s="12">
        <v>62.2</v>
      </c>
      <c r="F119" s="12">
        <v>66.7</v>
      </c>
      <c r="G119" s="13">
        <v>65.35</v>
      </c>
      <c r="H119" s="14"/>
    </row>
    <row r="120" spans="1:8" ht="19.5" customHeight="1">
      <c r="A120" s="11">
        <v>3</v>
      </c>
      <c r="B120" s="11" t="s">
        <v>15</v>
      </c>
      <c r="C120" s="11" t="str">
        <f t="shared" si="4"/>
        <v>女</v>
      </c>
      <c r="D120" s="11" t="str">
        <f>"210509003207"</f>
        <v>210509003207</v>
      </c>
      <c r="E120" s="12">
        <v>64.8</v>
      </c>
      <c r="F120" s="12">
        <v>64.9</v>
      </c>
      <c r="G120" s="13">
        <v>64.87</v>
      </c>
      <c r="H120" s="14"/>
    </row>
    <row r="121" spans="1:8" ht="19.5" customHeight="1">
      <c r="A121" s="11">
        <v>4</v>
      </c>
      <c r="B121" s="11" t="s">
        <v>15</v>
      </c>
      <c r="C121" s="11" t="str">
        <f t="shared" si="4"/>
        <v>女</v>
      </c>
      <c r="D121" s="11" t="str">
        <f>"210509003209"</f>
        <v>210509003209</v>
      </c>
      <c r="E121" s="12">
        <v>63.5</v>
      </c>
      <c r="F121" s="12">
        <v>62.1</v>
      </c>
      <c r="G121" s="13">
        <v>62.52</v>
      </c>
      <c r="H121" s="14"/>
    </row>
    <row r="122" spans="1:8" ht="19.5" customHeight="1">
      <c r="A122" s="11">
        <v>5</v>
      </c>
      <c r="B122" s="11" t="s">
        <v>15</v>
      </c>
      <c r="C122" s="11" t="str">
        <f t="shared" si="4"/>
        <v>女</v>
      </c>
      <c r="D122" s="11" t="str">
        <f>"210509003223"</f>
        <v>210509003223</v>
      </c>
      <c r="E122" s="12">
        <v>62.5</v>
      </c>
      <c r="F122" s="12">
        <v>62.5</v>
      </c>
      <c r="G122" s="13">
        <v>62.5</v>
      </c>
      <c r="H122" s="14"/>
    </row>
    <row r="123" spans="1:8" ht="19.5" customHeight="1">
      <c r="A123" s="11">
        <v>6</v>
      </c>
      <c r="B123" s="11" t="s">
        <v>15</v>
      </c>
      <c r="C123" s="11" t="str">
        <f t="shared" si="4"/>
        <v>女</v>
      </c>
      <c r="D123" s="11" t="str">
        <f>"210509003219"</f>
        <v>210509003219</v>
      </c>
      <c r="E123" s="12">
        <v>70.3</v>
      </c>
      <c r="F123" s="12">
        <v>57.8</v>
      </c>
      <c r="G123" s="13">
        <v>61.55</v>
      </c>
      <c r="H123" s="14"/>
    </row>
    <row r="124" spans="1:8" ht="19.5" customHeight="1">
      <c r="A124" s="11">
        <v>1</v>
      </c>
      <c r="B124" s="11" t="s">
        <v>16</v>
      </c>
      <c r="C124" s="11" t="str">
        <f>"男"</f>
        <v>男</v>
      </c>
      <c r="D124" s="11" t="str">
        <f>"210509003312"</f>
        <v>210509003312</v>
      </c>
      <c r="E124" s="12">
        <v>80.5</v>
      </c>
      <c r="F124" s="12">
        <v>85.6</v>
      </c>
      <c r="G124" s="13">
        <v>84.07</v>
      </c>
      <c r="H124" s="14"/>
    </row>
    <row r="125" spans="1:8" ht="19.5" customHeight="1">
      <c r="A125" s="11">
        <v>2</v>
      </c>
      <c r="B125" s="11" t="s">
        <v>16</v>
      </c>
      <c r="C125" s="11" t="str">
        <f>"男"</f>
        <v>男</v>
      </c>
      <c r="D125" s="11" t="str">
        <f>"210509003306"</f>
        <v>210509003306</v>
      </c>
      <c r="E125" s="12">
        <v>70.4</v>
      </c>
      <c r="F125" s="12">
        <v>86.2</v>
      </c>
      <c r="G125" s="13">
        <v>81.46</v>
      </c>
      <c r="H125" s="14"/>
    </row>
    <row r="126" ht="19.5" customHeight="1"/>
  </sheetData>
  <sheetProtection/>
  <mergeCells count="1">
    <mergeCell ref="A1:H1"/>
  </mergeCells>
  <printOptions horizontalCentered="1"/>
  <pageMargins left="0.19685039370078702" right="0.19685039370078702" top="0.393700787401575" bottom="0.393700787401575" header="0.31496062992126" footer="0.118110236220472"/>
  <pageSetup orientation="portrait" paperSize="9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2021-05-11T11:43:00Z</cp:lastPrinted>
  <dcterms:created xsi:type="dcterms:W3CDTF">2021-04-25T07:48:00Z</dcterms:created>
  <dcterms:modified xsi:type="dcterms:W3CDTF">2021-05-14T03:52:26Z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587B7F8D4541437581430C64F481B263</vt:lpwstr>
  </property>
</Properties>
</file>